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rovec\Disk Google\Škola\Kotelna\Výběrové řízení\"/>
    </mc:Choice>
  </mc:AlternateContent>
  <xr:revisionPtr revIDLastSave="0" documentId="8_{8DD31BC2-63B3-493C-B083-2FF4C0C35F18}" xr6:coauthVersionLast="46" xr6:coauthVersionMax="46" xr10:uidLastSave="{00000000-0000-0000-0000-000000000000}"/>
  <bookViews>
    <workbookView xWindow="-120" yWindow="-120" windowWidth="25440" windowHeight="15390"/>
  </bookViews>
  <sheets>
    <sheet name="20-RS-001 - Základní škol..." sheetId="2" r:id="rId1"/>
  </sheets>
  <definedNames>
    <definedName name="_xlnm.Print_Titles" localSheetId="0">'20-RS-001 - Základní škol...'!$12:$12</definedName>
    <definedName name="_xlnm.Print_Area" localSheetId="0">'20-RS-001 - Základní škol...'!$B$2:$R$165</definedName>
  </definedNames>
  <calcPr calcId="181029" fullCalcOnLoad="1"/>
</workbook>
</file>

<file path=xl/calcChain.xml><?xml version="1.0" encoding="utf-8"?>
<calcChain xmlns="http://schemas.openxmlformats.org/spreadsheetml/2006/main">
  <c r="BI164" i="2" l="1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AA162" i="2" s="1"/>
  <c r="Y163" i="2"/>
  <c r="Y162" i="2" s="1"/>
  <c r="W163" i="2"/>
  <c r="W162" i="2" s="1"/>
  <c r="BK163" i="2"/>
  <c r="BK162" i="2" s="1"/>
  <c r="N162" i="2" s="1"/>
  <c r="N163" i="2"/>
  <c r="BE163" i="2"/>
  <c r="BI161" i="2"/>
  <c r="BH161" i="2"/>
  <c r="BG161" i="2"/>
  <c r="BF161" i="2"/>
  <c r="AA161" i="2"/>
  <c r="Y161" i="2"/>
  <c r="W161" i="2"/>
  <c r="BK161" i="2"/>
  <c r="N161" i="2"/>
  <c r="BE161" i="2"/>
  <c r="BI160" i="2"/>
  <c r="BH160" i="2"/>
  <c r="BG160" i="2"/>
  <c r="BF160" i="2"/>
  <c r="AA160" i="2"/>
  <c r="Y160" i="2"/>
  <c r="W160" i="2"/>
  <c r="BK160" i="2"/>
  <c r="N160" i="2"/>
  <c r="BE160" i="2"/>
  <c r="BI159" i="2"/>
  <c r="BH159" i="2"/>
  <c r="BG159" i="2"/>
  <c r="BF159" i="2"/>
  <c r="AA159" i="2"/>
  <c r="Y159" i="2"/>
  <c r="W159" i="2"/>
  <c r="BK159" i="2"/>
  <c r="N159" i="2"/>
  <c r="BE159" i="2"/>
  <c r="BI158" i="2"/>
  <c r="BH158" i="2"/>
  <c r="BG158" i="2"/>
  <c r="BF158" i="2"/>
  <c r="AA158" i="2"/>
  <c r="Y158" i="2"/>
  <c r="W158" i="2"/>
  <c r="BK158" i="2"/>
  <c r="N158" i="2"/>
  <c r="BE158" i="2"/>
  <c r="BI157" i="2"/>
  <c r="BH157" i="2"/>
  <c r="BG157" i="2"/>
  <c r="BF157" i="2"/>
  <c r="AA157" i="2"/>
  <c r="Y157" i="2"/>
  <c r="W157" i="2"/>
  <c r="BK157" i="2"/>
  <c r="N157" i="2"/>
  <c r="BE157" i="2"/>
  <c r="BI156" i="2"/>
  <c r="BH156" i="2"/>
  <c r="BG156" i="2"/>
  <c r="BF156" i="2"/>
  <c r="AA156" i="2"/>
  <c r="Y156" i="2"/>
  <c r="W156" i="2"/>
  <c r="BK156" i="2"/>
  <c r="N156" i="2"/>
  <c r="BE156" i="2"/>
  <c r="BI155" i="2"/>
  <c r="BH155" i="2"/>
  <c r="BG155" i="2"/>
  <c r="BF155" i="2"/>
  <c r="AA155" i="2"/>
  <c r="Y155" i="2"/>
  <c r="W155" i="2"/>
  <c r="BK155" i="2"/>
  <c r="N155" i="2"/>
  <c r="BE155" i="2"/>
  <c r="BI154" i="2"/>
  <c r="BH154" i="2"/>
  <c r="BG154" i="2"/>
  <c r="BF154" i="2"/>
  <c r="AA154" i="2"/>
  <c r="Y154" i="2"/>
  <c r="W154" i="2"/>
  <c r="BK154" i="2"/>
  <c r="N154" i="2"/>
  <c r="BE154" i="2"/>
  <c r="BI153" i="2"/>
  <c r="BH153" i="2"/>
  <c r="BG153" i="2"/>
  <c r="BF153" i="2"/>
  <c r="AA153" i="2"/>
  <c r="Y153" i="2"/>
  <c r="W153" i="2"/>
  <c r="BK153" i="2"/>
  <c r="N153" i="2"/>
  <c r="BE153" i="2"/>
  <c r="BI152" i="2"/>
  <c r="BH152" i="2"/>
  <c r="BG152" i="2"/>
  <c r="BF152" i="2"/>
  <c r="AA152" i="2"/>
  <c r="Y152" i="2"/>
  <c r="W152" i="2"/>
  <c r="BK152" i="2"/>
  <c r="N152" i="2"/>
  <c r="BE152" i="2"/>
  <c r="BI151" i="2"/>
  <c r="BH151" i="2"/>
  <c r="BG151" i="2"/>
  <c r="BF151" i="2"/>
  <c r="AA151" i="2"/>
  <c r="Y151" i="2"/>
  <c r="W151" i="2"/>
  <c r="BK151" i="2"/>
  <c r="N151" i="2"/>
  <c r="BE151" i="2"/>
  <c r="BI150" i="2"/>
  <c r="BH150" i="2"/>
  <c r="BG150" i="2"/>
  <c r="BF150" i="2"/>
  <c r="AA150" i="2"/>
  <c r="Y150" i="2"/>
  <c r="W150" i="2"/>
  <c r="BK150" i="2"/>
  <c r="N150" i="2"/>
  <c r="BE150" i="2"/>
  <c r="BI149" i="2"/>
  <c r="BH149" i="2"/>
  <c r="BG149" i="2"/>
  <c r="BF149" i="2"/>
  <c r="AA149" i="2"/>
  <c r="Y149" i="2"/>
  <c r="W149" i="2"/>
  <c r="BK149" i="2"/>
  <c r="N149" i="2"/>
  <c r="BE149" i="2"/>
  <c r="BI148" i="2"/>
  <c r="BH148" i="2"/>
  <c r="BG148" i="2"/>
  <c r="BF148" i="2"/>
  <c r="AA148" i="2"/>
  <c r="Y148" i="2"/>
  <c r="W148" i="2"/>
  <c r="BK148" i="2"/>
  <c r="N148" i="2"/>
  <c r="BE148" i="2"/>
  <c r="BI147" i="2"/>
  <c r="BH147" i="2"/>
  <c r="BG147" i="2"/>
  <c r="BF147" i="2"/>
  <c r="AA147" i="2"/>
  <c r="Y147" i="2"/>
  <c r="W147" i="2"/>
  <c r="BK147" i="2"/>
  <c r="N147" i="2"/>
  <c r="BE147" i="2"/>
  <c r="BI146" i="2"/>
  <c r="BH146" i="2"/>
  <c r="BG146" i="2"/>
  <c r="BF146" i="2"/>
  <c r="AA146" i="2"/>
  <c r="Y146" i="2"/>
  <c r="W146" i="2"/>
  <c r="BK146" i="2"/>
  <c r="N146" i="2"/>
  <c r="BE146" i="2"/>
  <c r="BI145" i="2"/>
  <c r="BH145" i="2"/>
  <c r="BG145" i="2"/>
  <c r="BF145" i="2"/>
  <c r="AA145" i="2"/>
  <c r="Y145" i="2"/>
  <c r="W145" i="2"/>
  <c r="BK145" i="2"/>
  <c r="N145" i="2"/>
  <c r="BE145" i="2"/>
  <c r="BI144" i="2"/>
  <c r="BH144" i="2"/>
  <c r="BG144" i="2"/>
  <c r="BF144" i="2"/>
  <c r="AA144" i="2"/>
  <c r="Y144" i="2"/>
  <c r="W144" i="2"/>
  <c r="BK144" i="2"/>
  <c r="N144" i="2"/>
  <c r="BE144" i="2"/>
  <c r="BI143" i="2"/>
  <c r="BH143" i="2"/>
  <c r="BG143" i="2"/>
  <c r="BF143" i="2"/>
  <c r="AA143" i="2"/>
  <c r="Y143" i="2"/>
  <c r="W143" i="2"/>
  <c r="BK143" i="2"/>
  <c r="N143" i="2"/>
  <c r="BE143" i="2"/>
  <c r="BI142" i="2"/>
  <c r="BH142" i="2"/>
  <c r="BG142" i="2"/>
  <c r="BF142" i="2"/>
  <c r="AA142" i="2"/>
  <c r="Y142" i="2"/>
  <c r="W142" i="2"/>
  <c r="BK142" i="2"/>
  <c r="N142" i="2"/>
  <c r="BE142" i="2"/>
  <c r="BI141" i="2"/>
  <c r="BH141" i="2"/>
  <c r="BG141" i="2"/>
  <c r="BF141" i="2"/>
  <c r="AA141" i="2"/>
  <c r="Y141" i="2"/>
  <c r="W141" i="2"/>
  <c r="BK141" i="2"/>
  <c r="N141" i="2"/>
  <c r="BE141" i="2"/>
  <c r="BI140" i="2"/>
  <c r="BH140" i="2"/>
  <c r="BG140" i="2"/>
  <c r="BF140" i="2"/>
  <c r="AA140" i="2"/>
  <c r="Y140" i="2"/>
  <c r="W140" i="2"/>
  <c r="BK140" i="2"/>
  <c r="N140" i="2"/>
  <c r="BE140" i="2"/>
  <c r="BI139" i="2"/>
  <c r="BH139" i="2"/>
  <c r="BG139" i="2"/>
  <c r="BF139" i="2"/>
  <c r="AA139" i="2"/>
  <c r="Y139" i="2"/>
  <c r="W139" i="2"/>
  <c r="BK139" i="2"/>
  <c r="N139" i="2"/>
  <c r="BE139" i="2"/>
  <c r="BI138" i="2"/>
  <c r="BH138" i="2"/>
  <c r="BG138" i="2"/>
  <c r="BF138" i="2"/>
  <c r="AA138" i="2"/>
  <c r="Y138" i="2"/>
  <c r="W138" i="2"/>
  <c r="BK138" i="2"/>
  <c r="N138" i="2"/>
  <c r="BE138" i="2"/>
  <c r="BI137" i="2"/>
  <c r="BH137" i="2"/>
  <c r="BG137" i="2"/>
  <c r="BF137" i="2"/>
  <c r="AA137" i="2"/>
  <c r="Y137" i="2"/>
  <c r="W137" i="2"/>
  <c r="BK137" i="2"/>
  <c r="N137" i="2"/>
  <c r="BE137" i="2"/>
  <c r="BI136" i="2"/>
  <c r="BH136" i="2"/>
  <c r="BG136" i="2"/>
  <c r="BF136" i="2"/>
  <c r="AA136" i="2"/>
  <c r="Y136" i="2"/>
  <c r="W136" i="2"/>
  <c r="BK136" i="2"/>
  <c r="N136" i="2"/>
  <c r="BE136" i="2"/>
  <c r="BI135" i="2"/>
  <c r="BH135" i="2"/>
  <c r="BG135" i="2"/>
  <c r="BF135" i="2"/>
  <c r="AA135" i="2"/>
  <c r="Y135" i="2"/>
  <c r="W135" i="2"/>
  <c r="BK135" i="2"/>
  <c r="N135" i="2"/>
  <c r="BE135" i="2"/>
  <c r="BI134" i="2"/>
  <c r="BH134" i="2"/>
  <c r="BG134" i="2"/>
  <c r="BF134" i="2"/>
  <c r="AA134" i="2"/>
  <c r="Y134" i="2"/>
  <c r="W134" i="2"/>
  <c r="BK134" i="2"/>
  <c r="N134" i="2"/>
  <c r="BE134" i="2"/>
  <c r="BI133" i="2"/>
  <c r="BH133" i="2"/>
  <c r="BG133" i="2"/>
  <c r="BF133" i="2"/>
  <c r="AA133" i="2"/>
  <c r="Y133" i="2"/>
  <c r="W133" i="2"/>
  <c r="BK133" i="2"/>
  <c r="N133" i="2"/>
  <c r="BE133" i="2"/>
  <c r="BI132" i="2"/>
  <c r="BH132" i="2"/>
  <c r="BG132" i="2"/>
  <c r="BF132" i="2"/>
  <c r="AA132" i="2"/>
  <c r="Y132" i="2"/>
  <c r="W132" i="2"/>
  <c r="BK132" i="2"/>
  <c r="N132" i="2"/>
  <c r="BE132" i="2"/>
  <c r="BI131" i="2"/>
  <c r="BH131" i="2"/>
  <c r="BG131" i="2"/>
  <c r="BF131" i="2"/>
  <c r="AA131" i="2"/>
  <c r="Y131" i="2"/>
  <c r="W131" i="2"/>
  <c r="BK131" i="2"/>
  <c r="N131" i="2"/>
  <c r="BE131" i="2"/>
  <c r="BI130" i="2"/>
  <c r="BH130" i="2"/>
  <c r="BG130" i="2"/>
  <c r="BF130" i="2"/>
  <c r="AA130" i="2"/>
  <c r="Y130" i="2"/>
  <c r="W130" i="2"/>
  <c r="BK130" i="2"/>
  <c r="N130" i="2"/>
  <c r="BE130" i="2"/>
  <c r="BI129" i="2"/>
  <c r="BH129" i="2"/>
  <c r="BG129" i="2"/>
  <c r="BF129" i="2"/>
  <c r="AA129" i="2"/>
  <c r="Y129" i="2"/>
  <c r="W129" i="2"/>
  <c r="BK129" i="2"/>
  <c r="N129" i="2"/>
  <c r="BE129" i="2"/>
  <c r="BI128" i="2"/>
  <c r="BH128" i="2"/>
  <c r="BG128" i="2"/>
  <c r="BF128" i="2"/>
  <c r="AA128" i="2"/>
  <c r="Y128" i="2"/>
  <c r="W128" i="2"/>
  <c r="BK128" i="2"/>
  <c r="N128" i="2"/>
  <c r="BE128" i="2"/>
  <c r="BI127" i="2"/>
  <c r="BH127" i="2"/>
  <c r="BG127" i="2"/>
  <c r="BF127" i="2"/>
  <c r="AA127" i="2"/>
  <c r="Y127" i="2"/>
  <c r="W127" i="2"/>
  <c r="BK127" i="2"/>
  <c r="N127" i="2"/>
  <c r="BE127" i="2"/>
  <c r="BI126" i="2"/>
  <c r="BH126" i="2"/>
  <c r="BG126" i="2"/>
  <c r="BF126" i="2"/>
  <c r="AA126" i="2"/>
  <c r="Y126" i="2"/>
  <c r="W126" i="2"/>
  <c r="BK126" i="2"/>
  <c r="N126" i="2"/>
  <c r="BE126" i="2"/>
  <c r="BI125" i="2"/>
  <c r="BH125" i="2"/>
  <c r="BG125" i="2"/>
  <c r="BF125" i="2"/>
  <c r="AA125" i="2"/>
  <c r="Y125" i="2"/>
  <c r="W125" i="2"/>
  <c r="BK125" i="2"/>
  <c r="N125" i="2"/>
  <c r="BE125" i="2"/>
  <c r="BI124" i="2"/>
  <c r="BH124" i="2"/>
  <c r="BG124" i="2"/>
  <c r="BF124" i="2"/>
  <c r="AA124" i="2"/>
  <c r="Y124" i="2"/>
  <c r="W124" i="2"/>
  <c r="BK124" i="2"/>
  <c r="N124" i="2"/>
  <c r="BE124" i="2"/>
  <c r="BI123" i="2"/>
  <c r="BH123" i="2"/>
  <c r="BG123" i="2"/>
  <c r="BF123" i="2"/>
  <c r="AA123" i="2"/>
  <c r="Y123" i="2"/>
  <c r="W123" i="2"/>
  <c r="BK123" i="2"/>
  <c r="N123" i="2"/>
  <c r="BE123" i="2"/>
  <c r="BI122" i="2"/>
  <c r="BH122" i="2"/>
  <c r="BG122" i="2"/>
  <c r="BF122" i="2"/>
  <c r="AA122" i="2"/>
  <c r="Y122" i="2"/>
  <c r="W122" i="2"/>
  <c r="BK122" i="2"/>
  <c r="N122" i="2"/>
  <c r="BE122" i="2"/>
  <c r="BI121" i="2"/>
  <c r="BH121" i="2"/>
  <c r="BG121" i="2"/>
  <c r="BF121" i="2"/>
  <c r="AA121" i="2"/>
  <c r="Y121" i="2"/>
  <c r="W121" i="2"/>
  <c r="BK121" i="2"/>
  <c r="N121" i="2"/>
  <c r="BE121" i="2"/>
  <c r="BI120" i="2"/>
  <c r="BH120" i="2"/>
  <c r="BG120" i="2"/>
  <c r="BF120" i="2"/>
  <c r="AA120" i="2"/>
  <c r="Y120" i="2"/>
  <c r="W120" i="2"/>
  <c r="BK120" i="2"/>
  <c r="N120" i="2"/>
  <c r="BE120" i="2"/>
  <c r="BI119" i="2"/>
  <c r="BH119" i="2"/>
  <c r="BG119" i="2"/>
  <c r="BF119" i="2"/>
  <c r="AA119" i="2"/>
  <c r="Y119" i="2"/>
  <c r="W119" i="2"/>
  <c r="BK119" i="2"/>
  <c r="N119" i="2"/>
  <c r="BE119" i="2"/>
  <c r="BI118" i="2"/>
  <c r="BH118" i="2"/>
  <c r="BG118" i="2"/>
  <c r="BF118" i="2"/>
  <c r="AA118" i="2"/>
  <c r="Y118" i="2"/>
  <c r="W118" i="2"/>
  <c r="BK118" i="2"/>
  <c r="N118" i="2"/>
  <c r="BE118" i="2"/>
  <c r="BI117" i="2"/>
  <c r="BH117" i="2"/>
  <c r="BG117" i="2"/>
  <c r="BF117" i="2"/>
  <c r="AA117" i="2"/>
  <c r="Y117" i="2"/>
  <c r="W117" i="2"/>
  <c r="BK117" i="2"/>
  <c r="N117" i="2"/>
  <c r="BE117" i="2"/>
  <c r="BI116" i="2"/>
  <c r="BH116" i="2"/>
  <c r="BG116" i="2"/>
  <c r="BF116" i="2"/>
  <c r="AA116" i="2"/>
  <c r="Y116" i="2"/>
  <c r="Y113" i="2" s="1"/>
  <c r="W116" i="2"/>
  <c r="BK116" i="2"/>
  <c r="N116" i="2"/>
  <c r="BE116" i="2"/>
  <c r="BI115" i="2"/>
  <c r="BH115" i="2"/>
  <c r="BG115" i="2"/>
  <c r="BF115" i="2"/>
  <c r="AA115" i="2"/>
  <c r="Y115" i="2"/>
  <c r="W115" i="2"/>
  <c r="BK115" i="2"/>
  <c r="BK113" i="2" s="1"/>
  <c r="N113" i="2" s="1"/>
  <c r="N115" i="2"/>
  <c r="BE115" i="2"/>
  <c r="BI114" i="2"/>
  <c r="BH114" i="2"/>
  <c r="BG114" i="2"/>
  <c r="BF114" i="2"/>
  <c r="AA114" i="2"/>
  <c r="AA113" i="2"/>
  <c r="Y114" i="2"/>
  <c r="W114" i="2"/>
  <c r="W113" i="2"/>
  <c r="BK114" i="2"/>
  <c r="N114" i="2"/>
  <c r="BE114" i="2" s="1"/>
  <c r="BI112" i="2"/>
  <c r="BH112" i="2"/>
  <c r="BG112" i="2"/>
  <c r="BF112" i="2"/>
  <c r="AA112" i="2"/>
  <c r="Y112" i="2"/>
  <c r="W112" i="2"/>
  <c r="BK112" i="2"/>
  <c r="N112" i="2"/>
  <c r="BE112" i="2" s="1"/>
  <c r="BI111" i="2"/>
  <c r="BH111" i="2"/>
  <c r="BG111" i="2"/>
  <c r="BF111" i="2"/>
  <c r="AA111" i="2"/>
  <c r="Y111" i="2"/>
  <c r="W111" i="2"/>
  <c r="BK111" i="2"/>
  <c r="N111" i="2"/>
  <c r="BE111" i="2" s="1"/>
  <c r="BI110" i="2"/>
  <c r="BH110" i="2"/>
  <c r="BG110" i="2"/>
  <c r="BF110" i="2"/>
  <c r="AA110" i="2"/>
  <c r="Y110" i="2"/>
  <c r="W110" i="2"/>
  <c r="BK110" i="2"/>
  <c r="N110" i="2"/>
  <c r="BE110" i="2" s="1"/>
  <c r="BI109" i="2"/>
  <c r="BH109" i="2"/>
  <c r="BG109" i="2"/>
  <c r="BF109" i="2"/>
  <c r="AA109" i="2"/>
  <c r="Y109" i="2"/>
  <c r="W109" i="2"/>
  <c r="BK109" i="2"/>
  <c r="N109" i="2"/>
  <c r="BE109" i="2" s="1"/>
  <c r="BI108" i="2"/>
  <c r="BH108" i="2"/>
  <c r="BG108" i="2"/>
  <c r="BF108" i="2"/>
  <c r="AA108" i="2"/>
  <c r="Y108" i="2"/>
  <c r="W108" i="2"/>
  <c r="BK108" i="2"/>
  <c r="N108" i="2"/>
  <c r="BE108" i="2" s="1"/>
  <c r="BI107" i="2"/>
  <c r="BH107" i="2"/>
  <c r="BG107" i="2"/>
  <c r="BF107" i="2"/>
  <c r="AA107" i="2"/>
  <c r="Y107" i="2"/>
  <c r="W107" i="2"/>
  <c r="BK107" i="2"/>
  <c r="N107" i="2"/>
  <c r="BE107" i="2" s="1"/>
  <c r="BI106" i="2"/>
  <c r="BH106" i="2"/>
  <c r="BG106" i="2"/>
  <c r="BF106" i="2"/>
  <c r="AA106" i="2"/>
  <c r="Y106" i="2"/>
  <c r="W106" i="2"/>
  <c r="BK106" i="2"/>
  <c r="N106" i="2"/>
  <c r="BE106" i="2" s="1"/>
  <c r="BI105" i="2"/>
  <c r="BH105" i="2"/>
  <c r="BG105" i="2"/>
  <c r="BF105" i="2"/>
  <c r="AA105" i="2"/>
  <c r="Y105" i="2"/>
  <c r="W105" i="2"/>
  <c r="BK105" i="2"/>
  <c r="N105" i="2"/>
  <c r="BE105" i="2" s="1"/>
  <c r="BI104" i="2"/>
  <c r="BH104" i="2"/>
  <c r="BG104" i="2"/>
  <c r="BF104" i="2"/>
  <c r="AA104" i="2"/>
  <c r="Y104" i="2"/>
  <c r="W104" i="2"/>
  <c r="BK104" i="2"/>
  <c r="N104" i="2"/>
  <c r="BE104" i="2" s="1"/>
  <c r="BI103" i="2"/>
  <c r="BH103" i="2"/>
  <c r="BG103" i="2"/>
  <c r="BF103" i="2"/>
  <c r="AA103" i="2"/>
  <c r="Y103" i="2"/>
  <c r="W103" i="2"/>
  <c r="BK103" i="2"/>
  <c r="N103" i="2"/>
  <c r="BE103" i="2" s="1"/>
  <c r="BI102" i="2"/>
  <c r="BH102" i="2"/>
  <c r="BG102" i="2"/>
  <c r="BF102" i="2"/>
  <c r="AA102" i="2"/>
  <c r="Y102" i="2"/>
  <c r="W102" i="2"/>
  <c r="BK102" i="2"/>
  <c r="N102" i="2"/>
  <c r="BE102" i="2" s="1"/>
  <c r="BI101" i="2"/>
  <c r="BH101" i="2"/>
  <c r="BG101" i="2"/>
  <c r="BF101" i="2"/>
  <c r="AA101" i="2"/>
  <c r="Y101" i="2"/>
  <c r="W101" i="2"/>
  <c r="BK101" i="2"/>
  <c r="N101" i="2"/>
  <c r="BE101" i="2" s="1"/>
  <c r="BI100" i="2"/>
  <c r="BH100" i="2"/>
  <c r="BG100" i="2"/>
  <c r="BF100" i="2"/>
  <c r="AA100" i="2"/>
  <c r="Y100" i="2"/>
  <c r="W100" i="2"/>
  <c r="BK100" i="2"/>
  <c r="N100" i="2"/>
  <c r="BE100" i="2" s="1"/>
  <c r="BI99" i="2"/>
  <c r="BH99" i="2"/>
  <c r="BG99" i="2"/>
  <c r="BF99" i="2"/>
  <c r="AA99" i="2"/>
  <c r="Y99" i="2"/>
  <c r="W99" i="2"/>
  <c r="BK99" i="2"/>
  <c r="N99" i="2"/>
  <c r="BE99" i="2" s="1"/>
  <c r="BI98" i="2"/>
  <c r="BH98" i="2"/>
  <c r="BG98" i="2"/>
  <c r="BF98" i="2"/>
  <c r="AA98" i="2"/>
  <c r="Y98" i="2"/>
  <c r="W98" i="2"/>
  <c r="BK98" i="2"/>
  <c r="N98" i="2"/>
  <c r="BE98" i="2" s="1"/>
  <c r="BI97" i="2"/>
  <c r="BH97" i="2"/>
  <c r="BG97" i="2"/>
  <c r="BF97" i="2"/>
  <c r="AA97" i="2"/>
  <c r="Y97" i="2"/>
  <c r="W97" i="2"/>
  <c r="BK97" i="2"/>
  <c r="N97" i="2"/>
  <c r="BE97" i="2" s="1"/>
  <c r="BI96" i="2"/>
  <c r="BH96" i="2"/>
  <c r="BG96" i="2"/>
  <c r="BF96" i="2"/>
  <c r="AA96" i="2"/>
  <c r="Y96" i="2"/>
  <c r="W96" i="2"/>
  <c r="BK96" i="2"/>
  <c r="N96" i="2"/>
  <c r="BE96" i="2" s="1"/>
  <c r="BI95" i="2"/>
  <c r="BH95" i="2"/>
  <c r="BG95" i="2"/>
  <c r="BF95" i="2"/>
  <c r="AA95" i="2"/>
  <c r="Y95" i="2"/>
  <c r="W95" i="2"/>
  <c r="BK95" i="2"/>
  <c r="N95" i="2"/>
  <c r="BE95" i="2" s="1"/>
  <c r="BI94" i="2"/>
  <c r="BH94" i="2"/>
  <c r="BG94" i="2"/>
  <c r="BF94" i="2"/>
  <c r="AA94" i="2"/>
  <c r="Y94" i="2"/>
  <c r="W94" i="2"/>
  <c r="BK94" i="2"/>
  <c r="N94" i="2"/>
  <c r="BE94" i="2" s="1"/>
  <c r="BI93" i="2"/>
  <c r="BH93" i="2"/>
  <c r="BG93" i="2"/>
  <c r="BF93" i="2"/>
  <c r="AA93" i="2"/>
  <c r="Y93" i="2"/>
  <c r="W93" i="2"/>
  <c r="BK93" i="2"/>
  <c r="N93" i="2"/>
  <c r="BE93" i="2" s="1"/>
  <c r="BI92" i="2"/>
  <c r="BH92" i="2"/>
  <c r="BG92" i="2"/>
  <c r="BF92" i="2"/>
  <c r="AA92" i="2"/>
  <c r="Y92" i="2"/>
  <c r="W92" i="2"/>
  <c r="BK92" i="2"/>
  <c r="N92" i="2"/>
  <c r="BE92" i="2" s="1"/>
  <c r="BI91" i="2"/>
  <c r="BH91" i="2"/>
  <c r="BG91" i="2"/>
  <c r="BF91" i="2"/>
  <c r="AA91" i="2"/>
  <c r="Y91" i="2"/>
  <c r="W91" i="2"/>
  <c r="BK91" i="2"/>
  <c r="N91" i="2"/>
  <c r="BE91" i="2" s="1"/>
  <c r="BI90" i="2"/>
  <c r="BH90" i="2"/>
  <c r="BG90" i="2"/>
  <c r="BF90" i="2"/>
  <c r="AA90" i="2"/>
  <c r="AA89" i="2" s="1"/>
  <c r="Y90" i="2"/>
  <c r="Y89" i="2" s="1"/>
  <c r="W90" i="2"/>
  <c r="W89" i="2" s="1"/>
  <c r="BK90" i="2"/>
  <c r="BK89" i="2" s="1"/>
  <c r="N89" i="2" s="1"/>
  <c r="N90" i="2"/>
  <c r="BE90" i="2"/>
  <c r="BI88" i="2"/>
  <c r="BH88" i="2"/>
  <c r="BG88" i="2"/>
  <c r="BF88" i="2"/>
  <c r="AA88" i="2"/>
  <c r="Y88" i="2"/>
  <c r="W88" i="2"/>
  <c r="BK88" i="2"/>
  <c r="N88" i="2"/>
  <c r="BE88" i="2"/>
  <c r="BI87" i="2"/>
  <c r="BH87" i="2"/>
  <c r="BG87" i="2"/>
  <c r="BF87" i="2"/>
  <c r="AA87" i="2"/>
  <c r="Y87" i="2"/>
  <c r="W87" i="2"/>
  <c r="BK87" i="2"/>
  <c r="N87" i="2"/>
  <c r="BE87" i="2"/>
  <c r="BI86" i="2"/>
  <c r="BH86" i="2"/>
  <c r="BG86" i="2"/>
  <c r="BF86" i="2"/>
  <c r="AA86" i="2"/>
  <c r="Y86" i="2"/>
  <c r="W86" i="2"/>
  <c r="BK86" i="2"/>
  <c r="N86" i="2"/>
  <c r="BE86" i="2"/>
  <c r="BI85" i="2"/>
  <c r="BH85" i="2"/>
  <c r="BG85" i="2"/>
  <c r="BF85" i="2"/>
  <c r="AA85" i="2"/>
  <c r="Y85" i="2"/>
  <c r="W85" i="2"/>
  <c r="BK85" i="2"/>
  <c r="N85" i="2"/>
  <c r="BE85" i="2"/>
  <c r="BI84" i="2"/>
  <c r="BH84" i="2"/>
  <c r="BG84" i="2"/>
  <c r="BF84" i="2"/>
  <c r="AA84" i="2"/>
  <c r="Y84" i="2"/>
  <c r="W84" i="2"/>
  <c r="BK84" i="2"/>
  <c r="N84" i="2"/>
  <c r="BE84" i="2"/>
  <c r="BI83" i="2"/>
  <c r="BH83" i="2"/>
  <c r="BG83" i="2"/>
  <c r="BF83" i="2"/>
  <c r="AA83" i="2"/>
  <c r="Y83" i="2"/>
  <c r="W83" i="2"/>
  <c r="BK83" i="2"/>
  <c r="N83" i="2"/>
  <c r="BE83" i="2"/>
  <c r="BI82" i="2"/>
  <c r="BH82" i="2"/>
  <c r="BG82" i="2"/>
  <c r="BF82" i="2"/>
  <c r="AA82" i="2"/>
  <c r="Y82" i="2"/>
  <c r="W82" i="2"/>
  <c r="BK82" i="2"/>
  <c r="N82" i="2"/>
  <c r="BE82" i="2"/>
  <c r="BI81" i="2"/>
  <c r="BH81" i="2"/>
  <c r="BG81" i="2"/>
  <c r="BF81" i="2"/>
  <c r="AA81" i="2"/>
  <c r="Y81" i="2"/>
  <c r="W81" i="2"/>
  <c r="BK81" i="2"/>
  <c r="N81" i="2"/>
  <c r="BE81" i="2"/>
  <c r="BI80" i="2"/>
  <c r="BH80" i="2"/>
  <c r="BG80" i="2"/>
  <c r="BF80" i="2"/>
  <c r="AA80" i="2"/>
  <c r="Y80" i="2"/>
  <c r="W80" i="2"/>
  <c r="BK80" i="2"/>
  <c r="N80" i="2"/>
  <c r="BE80" i="2"/>
  <c r="BI79" i="2"/>
  <c r="BH79" i="2"/>
  <c r="BG79" i="2"/>
  <c r="BF79" i="2"/>
  <c r="AA79" i="2"/>
  <c r="Y79" i="2"/>
  <c r="W79" i="2"/>
  <c r="BK79" i="2"/>
  <c r="N79" i="2"/>
  <c r="BE79" i="2"/>
  <c r="BI78" i="2"/>
  <c r="BH78" i="2"/>
  <c r="BG78" i="2"/>
  <c r="BF78" i="2"/>
  <c r="AA78" i="2"/>
  <c r="Y78" i="2"/>
  <c r="W78" i="2"/>
  <c r="BK78" i="2"/>
  <c r="N78" i="2"/>
  <c r="BE78" i="2"/>
  <c r="BI77" i="2"/>
  <c r="BH77" i="2"/>
  <c r="BG77" i="2"/>
  <c r="BF77" i="2"/>
  <c r="AA77" i="2"/>
  <c r="Y77" i="2"/>
  <c r="W77" i="2"/>
  <c r="BK77" i="2"/>
  <c r="N77" i="2"/>
  <c r="BE77" i="2"/>
  <c r="BI76" i="2"/>
  <c r="BH76" i="2"/>
  <c r="BG76" i="2"/>
  <c r="BF76" i="2"/>
  <c r="AA76" i="2"/>
  <c r="Y76" i="2"/>
  <c r="W76" i="2"/>
  <c r="BK76" i="2"/>
  <c r="N76" i="2"/>
  <c r="BE76" i="2"/>
  <c r="BI75" i="2"/>
  <c r="BH75" i="2"/>
  <c r="BG75" i="2"/>
  <c r="BF75" i="2"/>
  <c r="AA75" i="2"/>
  <c r="Y75" i="2"/>
  <c r="W75" i="2"/>
  <c r="BK75" i="2"/>
  <c r="N75" i="2"/>
  <c r="BE75" i="2"/>
  <c r="BI74" i="2"/>
  <c r="BH74" i="2"/>
  <c r="BG74" i="2"/>
  <c r="BF74" i="2"/>
  <c r="AA74" i="2"/>
  <c r="Y74" i="2"/>
  <c r="W74" i="2"/>
  <c r="BK74" i="2"/>
  <c r="N74" i="2"/>
  <c r="BE74" i="2"/>
  <c r="BI73" i="2"/>
  <c r="BH73" i="2"/>
  <c r="BG73" i="2"/>
  <c r="BF73" i="2"/>
  <c r="AA73" i="2"/>
  <c r="Y73" i="2"/>
  <c r="W73" i="2"/>
  <c r="BK73" i="2"/>
  <c r="N73" i="2"/>
  <c r="BE73" i="2"/>
  <c r="BI72" i="2"/>
  <c r="BH72" i="2"/>
  <c r="BG72" i="2"/>
  <c r="BF72" i="2"/>
  <c r="AA72" i="2"/>
  <c r="Y72" i="2"/>
  <c r="W72" i="2"/>
  <c r="BK72" i="2"/>
  <c r="N72" i="2"/>
  <c r="BE72" i="2"/>
  <c r="BI71" i="2"/>
  <c r="BH71" i="2"/>
  <c r="BG71" i="2"/>
  <c r="BF71" i="2"/>
  <c r="AA71" i="2"/>
  <c r="Y71" i="2"/>
  <c r="W71" i="2"/>
  <c r="BK71" i="2"/>
  <c r="N71" i="2"/>
  <c r="BE71" i="2"/>
  <c r="BI70" i="2"/>
  <c r="BH70" i="2"/>
  <c r="BG70" i="2"/>
  <c r="BF70" i="2"/>
  <c r="AA70" i="2"/>
  <c r="Y70" i="2"/>
  <c r="W70" i="2"/>
  <c r="BK70" i="2"/>
  <c r="BK68" i="2" s="1"/>
  <c r="N68" i="2" s="1"/>
  <c r="N70" i="2"/>
  <c r="BE70" i="2"/>
  <c r="BI69" i="2"/>
  <c r="BH69" i="2"/>
  <c r="BG69" i="2"/>
  <c r="BF69" i="2"/>
  <c r="AA69" i="2"/>
  <c r="AA68" i="2"/>
  <c r="Y69" i="2"/>
  <c r="Y68" i="2"/>
  <c r="W69" i="2"/>
  <c r="W68" i="2"/>
  <c r="BK69" i="2"/>
  <c r="N69" i="2"/>
  <c r="BE69" i="2" s="1"/>
  <c r="BI67" i="2"/>
  <c r="BH67" i="2"/>
  <c r="BG67" i="2"/>
  <c r="BF67" i="2"/>
  <c r="AA67" i="2"/>
  <c r="Y67" i="2"/>
  <c r="W67" i="2"/>
  <c r="BK67" i="2"/>
  <c r="N67" i="2"/>
  <c r="BE67" i="2" s="1"/>
  <c r="BI66" i="2"/>
  <c r="BH66" i="2"/>
  <c r="BG66" i="2"/>
  <c r="BF66" i="2"/>
  <c r="AA66" i="2"/>
  <c r="Y66" i="2"/>
  <c r="W66" i="2"/>
  <c r="BK66" i="2"/>
  <c r="N66" i="2"/>
  <c r="BE66" i="2" s="1"/>
  <c r="BI65" i="2"/>
  <c r="BH65" i="2"/>
  <c r="BG65" i="2"/>
  <c r="BF65" i="2"/>
  <c r="AA65" i="2"/>
  <c r="Y65" i="2"/>
  <c r="W65" i="2"/>
  <c r="BK65" i="2"/>
  <c r="N65" i="2"/>
  <c r="BE65" i="2" s="1"/>
  <c r="BI64" i="2"/>
  <c r="BH64" i="2"/>
  <c r="BG64" i="2"/>
  <c r="BF64" i="2"/>
  <c r="AA64" i="2"/>
  <c r="Y64" i="2"/>
  <c r="W64" i="2"/>
  <c r="BK64" i="2"/>
  <c r="N64" i="2"/>
  <c r="BE64" i="2" s="1"/>
  <c r="BI63" i="2"/>
  <c r="BH63" i="2"/>
  <c r="BG63" i="2"/>
  <c r="BF63" i="2"/>
  <c r="AA63" i="2"/>
  <c r="Y63" i="2"/>
  <c r="W63" i="2"/>
  <c r="BK63" i="2"/>
  <c r="N63" i="2"/>
  <c r="BE63" i="2" s="1"/>
  <c r="BI62" i="2"/>
  <c r="BH62" i="2"/>
  <c r="BG62" i="2"/>
  <c r="BF62" i="2"/>
  <c r="AA62" i="2"/>
  <c r="Y62" i="2"/>
  <c r="W62" i="2"/>
  <c r="BK62" i="2"/>
  <c r="N62" i="2"/>
  <c r="BE62" i="2" s="1"/>
  <c r="BI61" i="2"/>
  <c r="BH61" i="2"/>
  <c r="BG61" i="2"/>
  <c r="BF61" i="2"/>
  <c r="AA61" i="2"/>
  <c r="Y61" i="2"/>
  <c r="W61" i="2"/>
  <c r="BK61" i="2"/>
  <c r="N61" i="2"/>
  <c r="BE61" i="2" s="1"/>
  <c r="BI60" i="2"/>
  <c r="BH60" i="2"/>
  <c r="BG60" i="2"/>
  <c r="BF60" i="2"/>
  <c r="AA60" i="2"/>
  <c r="Y60" i="2"/>
  <c r="W60" i="2"/>
  <c r="BK60" i="2"/>
  <c r="N60" i="2"/>
  <c r="BE60" i="2" s="1"/>
  <c r="BI59" i="2"/>
  <c r="BH59" i="2"/>
  <c r="BG59" i="2"/>
  <c r="BF59" i="2"/>
  <c r="AA59" i="2"/>
  <c r="Y59" i="2"/>
  <c r="W59" i="2"/>
  <c r="BK59" i="2"/>
  <c r="N59" i="2"/>
  <c r="BE59" i="2" s="1"/>
  <c r="BI58" i="2"/>
  <c r="BH58" i="2"/>
  <c r="BG58" i="2"/>
  <c r="BF58" i="2"/>
  <c r="AA58" i="2"/>
  <c r="Y58" i="2"/>
  <c r="W58" i="2"/>
  <c r="BK58" i="2"/>
  <c r="N58" i="2"/>
  <c r="BE58" i="2" s="1"/>
  <c r="BI57" i="2"/>
  <c r="BH57" i="2"/>
  <c r="BG57" i="2"/>
  <c r="BF57" i="2"/>
  <c r="AA57" i="2"/>
  <c r="Y57" i="2"/>
  <c r="W57" i="2"/>
  <c r="BK57" i="2"/>
  <c r="N57" i="2"/>
  <c r="BE57" i="2" s="1"/>
  <c r="BI56" i="2"/>
  <c r="BH56" i="2"/>
  <c r="BG56" i="2"/>
  <c r="BF56" i="2"/>
  <c r="AA56" i="2"/>
  <c r="Y56" i="2"/>
  <c r="W56" i="2"/>
  <c r="BK56" i="2"/>
  <c r="N56" i="2"/>
  <c r="BE56" i="2" s="1"/>
  <c r="BI55" i="2"/>
  <c r="BH55" i="2"/>
  <c r="BG55" i="2"/>
  <c r="BF55" i="2"/>
  <c r="AA55" i="2"/>
  <c r="Y55" i="2"/>
  <c r="W55" i="2"/>
  <c r="BK55" i="2"/>
  <c r="N55" i="2"/>
  <c r="BE55" i="2" s="1"/>
  <c r="BI54" i="2"/>
  <c r="BH54" i="2"/>
  <c r="BG54" i="2"/>
  <c r="BF54" i="2"/>
  <c r="AA54" i="2"/>
  <c r="Y54" i="2"/>
  <c r="W54" i="2"/>
  <c r="BK54" i="2"/>
  <c r="N54" i="2"/>
  <c r="BE54" i="2" s="1"/>
  <c r="BI53" i="2"/>
  <c r="BH53" i="2"/>
  <c r="BG53" i="2"/>
  <c r="BF53" i="2"/>
  <c r="AA53" i="2"/>
  <c r="Y53" i="2"/>
  <c r="W53" i="2"/>
  <c r="BK53" i="2"/>
  <c r="N53" i="2"/>
  <c r="BE53" i="2" s="1"/>
  <c r="BI52" i="2"/>
  <c r="BH52" i="2"/>
  <c r="BG52" i="2"/>
  <c r="BF52" i="2"/>
  <c r="AA52" i="2"/>
  <c r="Y52" i="2"/>
  <c r="W52" i="2"/>
  <c r="BK52" i="2"/>
  <c r="N52" i="2"/>
  <c r="BE52" i="2" s="1"/>
  <c r="BI51" i="2"/>
  <c r="BH51" i="2"/>
  <c r="BG51" i="2"/>
  <c r="BF51" i="2"/>
  <c r="AA51" i="2"/>
  <c r="AA50" i="2" s="1"/>
  <c r="Y51" i="2"/>
  <c r="Y50" i="2" s="1"/>
  <c r="W51" i="2"/>
  <c r="W50" i="2" s="1"/>
  <c r="BK51" i="2"/>
  <c r="BK50" i="2" s="1"/>
  <c r="N50" i="2" s="1"/>
  <c r="N51" i="2"/>
  <c r="BE51" i="2"/>
  <c r="BI49" i="2"/>
  <c r="BH49" i="2"/>
  <c r="BG49" i="2"/>
  <c r="BF49" i="2"/>
  <c r="AA49" i="2"/>
  <c r="Y49" i="2"/>
  <c r="W49" i="2"/>
  <c r="BK49" i="2"/>
  <c r="N49" i="2"/>
  <c r="BE49" i="2"/>
  <c r="BI48" i="2"/>
  <c r="BH48" i="2"/>
  <c r="BG48" i="2"/>
  <c r="BF48" i="2"/>
  <c r="AA48" i="2"/>
  <c r="Y48" i="2"/>
  <c r="W48" i="2"/>
  <c r="BK48" i="2"/>
  <c r="N48" i="2"/>
  <c r="BE48" i="2"/>
  <c r="BI47" i="2"/>
  <c r="BH47" i="2"/>
  <c r="BG47" i="2"/>
  <c r="BF47" i="2"/>
  <c r="AA47" i="2"/>
  <c r="Y47" i="2"/>
  <c r="W47" i="2"/>
  <c r="BK47" i="2"/>
  <c r="N47" i="2"/>
  <c r="BE47" i="2"/>
  <c r="BI46" i="2"/>
  <c r="BH46" i="2"/>
  <c r="BG46" i="2"/>
  <c r="BF46" i="2"/>
  <c r="AA46" i="2"/>
  <c r="Y46" i="2"/>
  <c r="W46" i="2"/>
  <c r="BK46" i="2"/>
  <c r="BK44" i="2" s="1"/>
  <c r="N44" i="2" s="1"/>
  <c r="N46" i="2"/>
  <c r="BE46" i="2"/>
  <c r="BI45" i="2"/>
  <c r="BH45" i="2"/>
  <c r="BG45" i="2"/>
  <c r="BF45" i="2"/>
  <c r="AA45" i="2"/>
  <c r="AA44" i="2"/>
  <c r="Y45" i="2"/>
  <c r="Y44" i="2"/>
  <c r="W45" i="2"/>
  <c r="W44" i="2"/>
  <c r="BK45" i="2"/>
  <c r="N45" i="2"/>
  <c r="BE45" i="2" s="1"/>
  <c r="BI43" i="2"/>
  <c r="BH43" i="2"/>
  <c r="BG43" i="2"/>
  <c r="BF43" i="2"/>
  <c r="AA43" i="2"/>
  <c r="Y43" i="2"/>
  <c r="W43" i="2"/>
  <c r="BK43" i="2"/>
  <c r="N43" i="2"/>
  <c r="BE43" i="2" s="1"/>
  <c r="BI42" i="2"/>
  <c r="BH42" i="2"/>
  <c r="BG42" i="2"/>
  <c r="BF42" i="2"/>
  <c r="AA42" i="2"/>
  <c r="Y42" i="2"/>
  <c r="W42" i="2"/>
  <c r="BK42" i="2"/>
  <c r="N42" i="2"/>
  <c r="BE42" i="2" s="1"/>
  <c r="BI41" i="2"/>
  <c r="BH41" i="2"/>
  <c r="BG41" i="2"/>
  <c r="BF41" i="2"/>
  <c r="AA41" i="2"/>
  <c r="Y41" i="2"/>
  <c r="W41" i="2"/>
  <c r="BK41" i="2"/>
  <c r="N41" i="2"/>
  <c r="BE41" i="2" s="1"/>
  <c r="BI40" i="2"/>
  <c r="BH40" i="2"/>
  <c r="BG40" i="2"/>
  <c r="BF40" i="2"/>
  <c r="AA40" i="2"/>
  <c r="Y40" i="2"/>
  <c r="W40" i="2"/>
  <c r="BK40" i="2"/>
  <c r="BK38" i="2"/>
  <c r="N38" i="2" s="1"/>
  <c r="N40" i="2"/>
  <c r="BE40" i="2" s="1"/>
  <c r="BI39" i="2"/>
  <c r="BH39" i="2"/>
  <c r="BG39" i="2"/>
  <c r="BF39" i="2"/>
  <c r="AA39" i="2"/>
  <c r="AA38" i="2" s="1"/>
  <c r="Y39" i="2"/>
  <c r="Y38" i="2" s="1"/>
  <c r="W39" i="2"/>
  <c r="W38" i="2" s="1"/>
  <c r="BK39" i="2"/>
  <c r="N39" i="2"/>
  <c r="BE39" i="2"/>
  <c r="BI37" i="2"/>
  <c r="BH37" i="2"/>
  <c r="BG37" i="2"/>
  <c r="BF37" i="2"/>
  <c r="AA37" i="2"/>
  <c r="Y37" i="2"/>
  <c r="W37" i="2"/>
  <c r="BK37" i="2"/>
  <c r="N37" i="2"/>
  <c r="BE37" i="2"/>
  <c r="BI36" i="2"/>
  <c r="BH36" i="2"/>
  <c r="BG36" i="2"/>
  <c r="BF36" i="2"/>
  <c r="AA36" i="2"/>
  <c r="Y36" i="2"/>
  <c r="Y34" i="2" s="1"/>
  <c r="W36" i="2"/>
  <c r="BK36" i="2"/>
  <c r="N36" i="2"/>
  <c r="BE36" i="2"/>
  <c r="BI35" i="2"/>
  <c r="BH35" i="2"/>
  <c r="BG35" i="2"/>
  <c r="BF35" i="2"/>
  <c r="AA35" i="2"/>
  <c r="AA34" i="2"/>
  <c r="Y35" i="2"/>
  <c r="W35" i="2"/>
  <c r="W34" i="2"/>
  <c r="BK35" i="2"/>
  <c r="BK34" i="2" s="1"/>
  <c r="N34" i="2" s="1"/>
  <c r="N35" i="2"/>
  <c r="BE35" i="2" s="1"/>
  <c r="BI33" i="2"/>
  <c r="BH33" i="2"/>
  <c r="BG33" i="2"/>
  <c r="BF33" i="2"/>
  <c r="AA33" i="2"/>
  <c r="Y33" i="2"/>
  <c r="W33" i="2"/>
  <c r="BK33" i="2"/>
  <c r="N33" i="2"/>
  <c r="BE33" i="2" s="1"/>
  <c r="BI32" i="2"/>
  <c r="BH32" i="2"/>
  <c r="BG32" i="2"/>
  <c r="BF32" i="2"/>
  <c r="AA32" i="2"/>
  <c r="Y32" i="2"/>
  <c r="W32" i="2"/>
  <c r="BK32" i="2"/>
  <c r="N32" i="2"/>
  <c r="BE32" i="2" s="1"/>
  <c r="BI31" i="2"/>
  <c r="BH31" i="2"/>
  <c r="BG31" i="2"/>
  <c r="BF31" i="2"/>
  <c r="AA31" i="2"/>
  <c r="Y31" i="2"/>
  <c r="W31" i="2"/>
  <c r="BK31" i="2"/>
  <c r="N31" i="2"/>
  <c r="BE31" i="2" s="1"/>
  <c r="BI30" i="2"/>
  <c r="BH30" i="2"/>
  <c r="BG30" i="2"/>
  <c r="BF30" i="2"/>
  <c r="AA30" i="2"/>
  <c r="Y30" i="2"/>
  <c r="W30" i="2"/>
  <c r="BK30" i="2"/>
  <c r="N30" i="2"/>
  <c r="BE30" i="2" s="1"/>
  <c r="BI29" i="2"/>
  <c r="BH29" i="2"/>
  <c r="BG29" i="2"/>
  <c r="BF29" i="2"/>
  <c r="AA29" i="2"/>
  <c r="Y29" i="2"/>
  <c r="W29" i="2"/>
  <c r="BK29" i="2"/>
  <c r="N29" i="2"/>
  <c r="BE29" i="2" s="1"/>
  <c r="BI28" i="2"/>
  <c r="BH28" i="2"/>
  <c r="BG28" i="2"/>
  <c r="BF28" i="2"/>
  <c r="AA28" i="2"/>
  <c r="Y28" i="2"/>
  <c r="W28" i="2"/>
  <c r="BK28" i="2"/>
  <c r="N28" i="2"/>
  <c r="BE28" i="2" s="1"/>
  <c r="BI27" i="2"/>
  <c r="BH27" i="2"/>
  <c r="BG27" i="2"/>
  <c r="BF27" i="2"/>
  <c r="AA27" i="2"/>
  <c r="Y27" i="2"/>
  <c r="W27" i="2"/>
  <c r="BK27" i="2"/>
  <c r="N27" i="2"/>
  <c r="BE27" i="2" s="1"/>
  <c r="BI26" i="2"/>
  <c r="BH26" i="2"/>
  <c r="BG26" i="2"/>
  <c r="BF26" i="2"/>
  <c r="AA26" i="2"/>
  <c r="Y26" i="2"/>
  <c r="W26" i="2"/>
  <c r="BK26" i="2"/>
  <c r="N26" i="2"/>
  <c r="BE26" i="2" s="1"/>
  <c r="BI25" i="2"/>
  <c r="BH25" i="2"/>
  <c r="BG25" i="2"/>
  <c r="BF25" i="2"/>
  <c r="AA25" i="2"/>
  <c r="Y25" i="2"/>
  <c r="W25" i="2"/>
  <c r="BK25" i="2"/>
  <c r="N25" i="2"/>
  <c r="BE25" i="2" s="1"/>
  <c r="BI24" i="2"/>
  <c r="BH24" i="2"/>
  <c r="BG24" i="2"/>
  <c r="BF24" i="2"/>
  <c r="AA24" i="2"/>
  <c r="Y24" i="2"/>
  <c r="W24" i="2"/>
  <c r="BK24" i="2"/>
  <c r="N24" i="2"/>
  <c r="BE24" i="2" s="1"/>
  <c r="BI23" i="2"/>
  <c r="BH23" i="2"/>
  <c r="BG23" i="2"/>
  <c r="BF23" i="2"/>
  <c r="AA23" i="2"/>
  <c r="Y23" i="2"/>
  <c r="W23" i="2"/>
  <c r="BK23" i="2"/>
  <c r="N23" i="2"/>
  <c r="BE23" i="2" s="1"/>
  <c r="BI22" i="2"/>
  <c r="BH22" i="2"/>
  <c r="BG22" i="2"/>
  <c r="BF22" i="2"/>
  <c r="AA22" i="2"/>
  <c r="AA21" i="2" s="1"/>
  <c r="Y22" i="2"/>
  <c r="Y21" i="2" s="1"/>
  <c r="W22" i="2"/>
  <c r="W21" i="2" s="1"/>
  <c r="BK22" i="2"/>
  <c r="BK21" i="2" s="1"/>
  <c r="N21" i="2" s="1"/>
  <c r="N22" i="2"/>
  <c r="BE22" i="2"/>
  <c r="BI20" i="2"/>
  <c r="BH20" i="2"/>
  <c r="BG20" i="2"/>
  <c r="BF20" i="2"/>
  <c r="AA20" i="2"/>
  <c r="Y20" i="2"/>
  <c r="W20" i="2"/>
  <c r="BK20" i="2"/>
  <c r="N20" i="2"/>
  <c r="BE20" i="2"/>
  <c r="BI19" i="2"/>
  <c r="BH19" i="2"/>
  <c r="BG19" i="2"/>
  <c r="BF19" i="2"/>
  <c r="AA19" i="2"/>
  <c r="AA18" i="2"/>
  <c r="Y19" i="2"/>
  <c r="Y18" i="2"/>
  <c r="W19" i="2"/>
  <c r="W18" i="2"/>
  <c r="BK19" i="2"/>
  <c r="BK18" i="2" s="1"/>
  <c r="N18" i="2" s="1"/>
  <c r="N19" i="2"/>
  <c r="BE19" i="2" s="1"/>
  <c r="BI17" i="2"/>
  <c r="BH17" i="2"/>
  <c r="BG17" i="2"/>
  <c r="BF17" i="2"/>
  <c r="AA17" i="2"/>
  <c r="Y17" i="2"/>
  <c r="W17" i="2"/>
  <c r="BK17" i="2"/>
  <c r="N17" i="2"/>
  <c r="BE17" i="2" s="1"/>
  <c r="BI16" i="2"/>
  <c r="BH16" i="2"/>
  <c r="BG16" i="2"/>
  <c r="BF16" i="2"/>
  <c r="AA16" i="2"/>
  <c r="AA15" i="2" s="1"/>
  <c r="AA14" i="2" s="1"/>
  <c r="AA13" i="2" s="1"/>
  <c r="Y16" i="2"/>
  <c r="Y15" i="2" s="1"/>
  <c r="Y14" i="2" s="1"/>
  <c r="Y13" i="2" s="1"/>
  <c r="W16" i="2"/>
  <c r="W15" i="2" s="1"/>
  <c r="BK16" i="2"/>
  <c r="BK15" i="2" s="1"/>
  <c r="N16" i="2"/>
  <c r="BE16" i="2"/>
  <c r="N15" i="2" l="1"/>
  <c r="BK14" i="2"/>
  <c r="W14" i="2"/>
  <c r="W13" i="2" s="1"/>
  <c r="N14" i="2" l="1"/>
  <c r="BK13" i="2"/>
  <c r="N13" i="2" s="1"/>
</calcChain>
</file>

<file path=xl/sharedStrings.xml><?xml version="1.0" encoding="utf-8"?>
<sst xmlns="http://schemas.openxmlformats.org/spreadsheetml/2006/main" count="2040" uniqueCount="613">
  <si>
    <t>21</t>
  </si>
  <si>
    <t>15</t>
  </si>
  <si>
    <t>Stavba:</t>
  </si>
  <si>
    <t>Základní škola Rovečné - kotelna</t>
  </si>
  <si>
    <t/>
  </si>
  <si>
    <t>Místo:</t>
  </si>
  <si>
    <t>Rovečné 181, 59265, Rovečné</t>
  </si>
  <si>
    <t>Datum:</t>
  </si>
  <si>
    <t>13. 1. 2020</t>
  </si>
  <si>
    <t>Objednatel:</t>
  </si>
  <si>
    <t>Obec Rovečné</t>
  </si>
  <si>
    <t>Zhotovitel:</t>
  </si>
  <si>
    <t xml:space="preserve"> </t>
  </si>
  <si>
    <t>Projektant:</t>
  </si>
  <si>
    <t>ing. Radek Skalník</t>
  </si>
  <si>
    <t>Zpracovatel:</t>
  </si>
  <si>
    <t>DPH</t>
  </si>
  <si>
    <t>základní</t>
  </si>
  <si>
    <t>Kód</t>
  </si>
  <si>
    <t>D</t>
  </si>
  <si>
    <t>0</t>
  </si>
  <si>
    <t>1</t>
  </si>
  <si>
    <t>2</t>
  </si>
  <si>
    <t>Náklady z rozpočtu</t>
  </si>
  <si>
    <t>Cena celkem [CZK]</t>
  </si>
  <si>
    <t>-1</t>
  </si>
  <si>
    <t>PSV - Práce a dodávky PSV</t>
  </si>
  <si>
    <t xml:space="preserve">    001 - Elektroinstalace</t>
  </si>
  <si>
    <t xml:space="preserve">    6 - Úpravy povrchů, podlahy a osazování výplní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</si>
  <si>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</si>
  <si>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</si>
  <si>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</si>
  <si>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</si>
  <si>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</si>
  <si>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</si>
  <si>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</si>
  <si>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</si>
  <si>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783 - Dokončovací práce - nátěry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</si>
  <si>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</si>
  <si>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</si>
  <si>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</si>
  <si>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</si>
  <si>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</si>
  <si>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</si>
  <si>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</si>
  <si>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</si>
  <si>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</si>
  <si>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</si>
  <si>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</si>
  <si>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</si>
  <si>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</si>
  <si>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</si>
  <si>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</si>
  <si>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EL001</t>
  </si>
  <si>
    <t>Demontáž stávajících nepotřebných elektrorozvodů a regulace</t>
  </si>
  <si>
    <t>soubor</t>
  </si>
  <si>
    <t>4</t>
  </si>
  <si>
    <t>59831697</t>
  </si>
  <si>
    <t>EL002</t>
  </si>
  <si>
    <t>Dodávka a montáž elektroinstalace kotelny - zřízení  zásuvky 230V/6A u každého plynového kotle, 1 zásuvky 230V/16A u regulace MaR, 1 zásuvky údržby 230V/16A v prostoru kotelny + jištění a kabeláž</t>
  </si>
  <si>
    <t>-545459131</t>
  </si>
  <si>
    <t>3</t>
  </si>
  <si>
    <t>784450020RA0</t>
  </si>
  <si>
    <t xml:space="preserve">Malba z malířské směsi, penetrace 1x, bílá 2x </t>
  </si>
  <si>
    <t>m2</t>
  </si>
  <si>
    <t>-670577949</t>
  </si>
  <si>
    <t>M</t>
  </si>
  <si>
    <t>STAVBA</t>
  </si>
  <si>
    <t>Stavební úpravy, související s instalací zařízení a úprava podlah</t>
  </si>
  <si>
    <t>8</t>
  </si>
  <si>
    <t>994397184</t>
  </si>
  <si>
    <t>5</t>
  </si>
  <si>
    <t>713410811</t>
  </si>
  <si>
    <t>Odstanění izolace tepelné potrubí pásy nebo rohožemi bez úpravy staženými drátem tl do 50 mm</t>
  </si>
  <si>
    <t>m</t>
  </si>
  <si>
    <t>16</t>
  </si>
  <si>
    <t>-1659669929</t>
  </si>
  <si>
    <t>6</t>
  </si>
  <si>
    <t>713460811</t>
  </si>
  <si>
    <t>Odstanění izolace tepelné potrubí a ohybů skružemi na tmel tl do 50 mm</t>
  </si>
  <si>
    <t>21487494</t>
  </si>
  <si>
    <t>7</t>
  </si>
  <si>
    <t>713463311</t>
  </si>
  <si>
    <t>Montáž izolace tepelné potrubí potrubními pouzdry s Al fólií s přesahem Al páskou 1x D do 50 mm</t>
  </si>
  <si>
    <t>-31940269</t>
  </si>
  <si>
    <t>63154400</t>
  </si>
  <si>
    <t>pouzdro izolační potrubní max. 400 °C 18/25 mm</t>
  </si>
  <si>
    <t>32</t>
  </si>
  <si>
    <t>-1489007780</t>
  </si>
  <si>
    <t>9</t>
  </si>
  <si>
    <t>63154401</t>
  </si>
  <si>
    <t>pouzdro izolační potrubní max. 400 °C 28/25 mm</t>
  </si>
  <si>
    <t>917936420</t>
  </si>
  <si>
    <t>10</t>
  </si>
  <si>
    <t>63154402</t>
  </si>
  <si>
    <t>pouzdro izolační potrubní max. 400 °C 35/25 mm</t>
  </si>
  <si>
    <t>-1738380730</t>
  </si>
  <si>
    <t>11</t>
  </si>
  <si>
    <t>63154443</t>
  </si>
  <si>
    <t>pouzdro izolační potrubní max. 400 °C 42/40 mm</t>
  </si>
  <si>
    <t>-683117512</t>
  </si>
  <si>
    <t>12</t>
  </si>
  <si>
    <t>63154444</t>
  </si>
  <si>
    <t>pouzdro izolační potrubní max. 400 °C 49/40 mm</t>
  </si>
  <si>
    <t>-1188076147</t>
  </si>
  <si>
    <t>13</t>
  </si>
  <si>
    <t>63154445</t>
  </si>
  <si>
    <t>pouzdro izolační potrubní max. 400 °C 60/40 mm</t>
  </si>
  <si>
    <t>-1314560941</t>
  </si>
  <si>
    <t>14</t>
  </si>
  <si>
    <t>713463312</t>
  </si>
  <si>
    <t>Montáž izolace tepelné potrubí potrubními pouzdry s Al fólií s přesahem Al páskou 1x D do 100 mm</t>
  </si>
  <si>
    <t>-1188753370</t>
  </si>
  <si>
    <t>63154447</t>
  </si>
  <si>
    <t>pouzdro izolační potrubní max. 400 °C 76/40 mm</t>
  </si>
  <si>
    <t>851444578</t>
  </si>
  <si>
    <t>998713101</t>
  </si>
  <si>
    <t>Přesun hmot tonážní pro izolace tepelné v objektech v do 6 m</t>
  </si>
  <si>
    <t>t</t>
  </si>
  <si>
    <t>-280953002</t>
  </si>
  <si>
    <t>17</t>
  </si>
  <si>
    <t>721174042</t>
  </si>
  <si>
    <t>Potrubí kanalizační z PP připojovací DN 40</t>
  </si>
  <si>
    <t>-715477437</t>
  </si>
  <si>
    <t>18</t>
  </si>
  <si>
    <t>NEUTBOX</t>
  </si>
  <si>
    <t>Neutralizace kondenzátu - neutralizační box s náplní pro kotle o výkonu do 200kW</t>
  </si>
  <si>
    <t>kus</t>
  </si>
  <si>
    <t>-873037240</t>
  </si>
  <si>
    <t>19</t>
  </si>
  <si>
    <t>998721101</t>
  </si>
  <si>
    <t>Přesun hmot tonážní pro vnitřní kanalizace v objektech v do 6 m</t>
  </si>
  <si>
    <t>554082201</t>
  </si>
  <si>
    <t>20</t>
  </si>
  <si>
    <t>722174003</t>
  </si>
  <si>
    <t>Potrubí vodovodní plastové PPR svar polyfuze PN 16 D 25 x 3,5 mm</t>
  </si>
  <si>
    <t>-2131222872</t>
  </si>
  <si>
    <t>722262211</t>
  </si>
  <si>
    <t>Vodoměr závitový jednovtokový suchoběžný do 40°C G 1/2 x 80 mm Qn 1,5 m3/h horizontální</t>
  </si>
  <si>
    <t>-928443795</t>
  </si>
  <si>
    <t>22</t>
  </si>
  <si>
    <t>DOCHL</t>
  </si>
  <si>
    <t>Dochlazovací smyčka s termoventilem pro kotle o výkonu do 50kW</t>
  </si>
  <si>
    <t>98658085</t>
  </si>
  <si>
    <t>23</t>
  </si>
  <si>
    <t>722290226</t>
  </si>
  <si>
    <t>Zkouška těsnosti vodovodního potrubí závitového do DN 50</t>
  </si>
  <si>
    <t>715095725</t>
  </si>
  <si>
    <t>24</t>
  </si>
  <si>
    <t>998722101</t>
  </si>
  <si>
    <t>Přesun hmot tonážní pro vnitřní vodovod v objektech v do 6 m</t>
  </si>
  <si>
    <t>1422069289</t>
  </si>
  <si>
    <t>25</t>
  </si>
  <si>
    <t>723150305</t>
  </si>
  <si>
    <t>Potrubí ocelové hladké černé bezešvé spojované svařováním tvářené za tepla D 38x2,6 mm</t>
  </si>
  <si>
    <t>-302541498</t>
  </si>
  <si>
    <t>26</t>
  </si>
  <si>
    <t>723190104</t>
  </si>
  <si>
    <t>Přípojka plynovodní nerezová hadice G1 F x G1 F délky 75 cm spojovaná na závit</t>
  </si>
  <si>
    <t>-858506229</t>
  </si>
  <si>
    <t>27</t>
  </si>
  <si>
    <t>723230104</t>
  </si>
  <si>
    <t>Kulový uzávěr přímý PN 5 G 1 FF s protipožární armaturou a 2x vnitřním závitem</t>
  </si>
  <si>
    <t>-1982985423</t>
  </si>
  <si>
    <t>28</t>
  </si>
  <si>
    <t>PLYN</t>
  </si>
  <si>
    <t>Ostatní demoontážní a přípravné práce, úpravy na stávajícím plynovodu + revize</t>
  </si>
  <si>
    <t>-2104436301</t>
  </si>
  <si>
    <t>29</t>
  </si>
  <si>
    <t>998723101</t>
  </si>
  <si>
    <t>Přesun hmot tonážní pro vnitřní plynovod v objektech v do 6 m</t>
  </si>
  <si>
    <t>1849224601</t>
  </si>
  <si>
    <t>30</t>
  </si>
  <si>
    <t>731200829</t>
  </si>
  <si>
    <t>Demontáž kotle ocelového na plynná nebo kapalná paliva výkon do 125 kW</t>
  </si>
  <si>
    <t>-769375464</t>
  </si>
  <si>
    <t>31</t>
  </si>
  <si>
    <t>731202810</t>
  </si>
  <si>
    <t>Rozřezání kotle ocelového demontovaného hmotnost do 500 kg</t>
  </si>
  <si>
    <t>1594457004</t>
  </si>
  <si>
    <t>731391812</t>
  </si>
  <si>
    <t>Vypuštění vody z kotle samospádem plocha kotle do 10 m2</t>
  </si>
  <si>
    <t>267839929</t>
  </si>
  <si>
    <t>33</t>
  </si>
  <si>
    <t>731810401</t>
  </si>
  <si>
    <t>Nucený odtah spalin dvoutrubkový pro kondenzační kotel vodorovný 80 mm přívod vzduchu přes stěnu</t>
  </si>
  <si>
    <t>-1879163949</t>
  </si>
  <si>
    <t>34</t>
  </si>
  <si>
    <t>731810441</t>
  </si>
  <si>
    <t>Prodloužení odděleného potrubí pro kondenzační kotel průměru 80 mm</t>
  </si>
  <si>
    <t>-340524405</t>
  </si>
  <si>
    <t>35</t>
  </si>
  <si>
    <t>731890801</t>
  </si>
  <si>
    <t>Přemístění demontovaných kotelen umístěných ve výšce nebo hloubce objektu do 6 m</t>
  </si>
  <si>
    <t>146592328</t>
  </si>
  <si>
    <t>36</t>
  </si>
  <si>
    <t>IMMER100</t>
  </si>
  <si>
    <t>Závěsný plynový kondenzační kotel o jmenovitém výkonu 80-90kW</t>
  </si>
  <si>
    <t>1437617030</t>
  </si>
  <si>
    <t>37</t>
  </si>
  <si>
    <t>731244494A</t>
  </si>
  <si>
    <t>Montáž kotle ocelového závěsného na plyn kondenzačního o výkonu do 100 kW</t>
  </si>
  <si>
    <t>1151410106</t>
  </si>
  <si>
    <t>38</t>
  </si>
  <si>
    <t>731810432</t>
  </si>
  <si>
    <t>Nucený odtah spalin dvoutrubkový pro kondenzační kotel svislý 125 odvod spalin přes šikmou střechu</t>
  </si>
  <si>
    <t>1854703311</t>
  </si>
  <si>
    <t>39</t>
  </si>
  <si>
    <t>731810442</t>
  </si>
  <si>
    <t>Prodloužení odděleného potrubí pro kondenzační kotel průměru 125 mm</t>
  </si>
  <si>
    <t>791381645</t>
  </si>
  <si>
    <t>40</t>
  </si>
  <si>
    <t>731810462</t>
  </si>
  <si>
    <t>Rozdělovač odtahů spalin pro kondenzační kotel připojení na kotli průměru 80/125 mm</t>
  </si>
  <si>
    <t>-1666024453</t>
  </si>
  <si>
    <t>41</t>
  </si>
  <si>
    <t>998731101</t>
  </si>
  <si>
    <t>Přesun hmot tonážní pro kotelny v objektech v do 6 m</t>
  </si>
  <si>
    <t>-1863793811</t>
  </si>
  <si>
    <t>42</t>
  </si>
  <si>
    <t>IMMERRAM</t>
  </si>
  <si>
    <t>Podpůrný rám pro instalaci kotle</t>
  </si>
  <si>
    <t>-1308976936</t>
  </si>
  <si>
    <t>43</t>
  </si>
  <si>
    <t>UDP001</t>
  </si>
  <si>
    <t>Odborné uvedení do provozu kondenzačního kotle</t>
  </si>
  <si>
    <t>1698739468</t>
  </si>
  <si>
    <t>44</t>
  </si>
  <si>
    <t>UDP005</t>
  </si>
  <si>
    <t>Příslušenství kondenzačního kotle</t>
  </si>
  <si>
    <t>-1320634256</t>
  </si>
  <si>
    <t>45</t>
  </si>
  <si>
    <t>UDP006</t>
  </si>
  <si>
    <t>Topná zkouška</t>
  </si>
  <si>
    <t>hod</t>
  </si>
  <si>
    <t>1870112233</t>
  </si>
  <si>
    <t>46</t>
  </si>
  <si>
    <t>UDP007</t>
  </si>
  <si>
    <t>Revize odkouření</t>
  </si>
  <si>
    <t>1838792421</t>
  </si>
  <si>
    <t>47</t>
  </si>
  <si>
    <t>732110812</t>
  </si>
  <si>
    <t>Demontáž rozdělovače nebo sběrače do DN 200</t>
  </si>
  <si>
    <t>1961591946</t>
  </si>
  <si>
    <t>48</t>
  </si>
  <si>
    <t>732420811</t>
  </si>
  <si>
    <t>Demontáž čerpadla oběhového spirálního DN 25</t>
  </si>
  <si>
    <t>-885946403</t>
  </si>
  <si>
    <t>49</t>
  </si>
  <si>
    <t>732420814</t>
  </si>
  <si>
    <t>Demontáž čerpadla oběhového spirálního DN 65</t>
  </si>
  <si>
    <t>-1847441092</t>
  </si>
  <si>
    <t>50</t>
  </si>
  <si>
    <t>732293810</t>
  </si>
  <si>
    <t>Rozřezání konstrukcí podpěrných nádrží a nádob</t>
  </si>
  <si>
    <t>1657992284</t>
  </si>
  <si>
    <t>51</t>
  </si>
  <si>
    <t>732324814</t>
  </si>
  <si>
    <t>Demontáž nádrže beztlaké nebo tlakové vypuštění vody z nádrže obsah do 500 litrů</t>
  </si>
  <si>
    <t>1407728215</t>
  </si>
  <si>
    <t>52</t>
  </si>
  <si>
    <t>732324815</t>
  </si>
  <si>
    <t>Demontáž nádrže beztlaké nebo tlakové vypuštění vody z nádrže obsah do 1000 litrů</t>
  </si>
  <si>
    <t>-423610673</t>
  </si>
  <si>
    <t>53</t>
  </si>
  <si>
    <t>732890801</t>
  </si>
  <si>
    <t>Přesun demontovaných strojoven vodorovně 100 m v objektech výšky do 6 m</t>
  </si>
  <si>
    <t>813469657</t>
  </si>
  <si>
    <t>54</t>
  </si>
  <si>
    <t>732421415</t>
  </si>
  <si>
    <t>Čerpadlo teplovodní mokroběžné závitové oběhové DN 25 výtlak do 6,0 m průtok 4,5 m3/h pro vytápění</t>
  </si>
  <si>
    <t>-1142397416</t>
  </si>
  <si>
    <t>55</t>
  </si>
  <si>
    <t>732421419</t>
  </si>
  <si>
    <t>Čerpadlo teplovodní mokroběžné závitové oběhové DN 25 výtlak do 8,0 m průtok 4,0 m3/h pro vytápění</t>
  </si>
  <si>
    <t>-933829547</t>
  </si>
  <si>
    <t>56</t>
  </si>
  <si>
    <t>732422202</t>
  </si>
  <si>
    <t>Čerpadlo teplovodní mokroběžné závitové DN 32 výtlak do 12 m průtok 5,5 m3/h jednodílné pro vytápění</t>
  </si>
  <si>
    <t>1986706958</t>
  </si>
  <si>
    <t>57</t>
  </si>
  <si>
    <t>732422216</t>
  </si>
  <si>
    <t>Čerpadlo teplovodní mokroběžné přírubové DN 40 výtlak do 12 m průtok 16 m3/h jednodílné pro vytápění</t>
  </si>
  <si>
    <t>228152363</t>
  </si>
  <si>
    <t>58</t>
  </si>
  <si>
    <t>732429212</t>
  </si>
  <si>
    <t>Montáž čerpadla oběhového mokroběžného závitového DN 25</t>
  </si>
  <si>
    <t>-665244791</t>
  </si>
  <si>
    <t>59</t>
  </si>
  <si>
    <t>732112228</t>
  </si>
  <si>
    <t>Rozdělovač sdružený hydraulický DN 65 závitový vč. izolace</t>
  </si>
  <si>
    <t>42726820</t>
  </si>
  <si>
    <t>60</t>
  </si>
  <si>
    <t>732113104</t>
  </si>
  <si>
    <t>Vyrovnávač dynamických tlaků DN 80 PN 6 hydraulický přírubový vč. izolace</t>
  </si>
  <si>
    <t>2054658171</t>
  </si>
  <si>
    <t>61</t>
  </si>
  <si>
    <t>73416345A</t>
  </si>
  <si>
    <t>Odlučovač kalů a nečistot, přírubový, průřez DN125, připojení DN65, do průtoku 20m3/h</t>
  </si>
  <si>
    <t>-510478808</t>
  </si>
  <si>
    <t>62</t>
  </si>
  <si>
    <t>732331611</t>
  </si>
  <si>
    <t>Nádoba tlaková expanzní s membránou závitové připojení PN 0,6 o objemu 8 l</t>
  </si>
  <si>
    <t>-1229614808</t>
  </si>
  <si>
    <t>63</t>
  </si>
  <si>
    <t>732331777</t>
  </si>
  <si>
    <t>Příslušenství k expanzním nádobám bezpečnostní uzávěr G 3/4 k měření tlaku</t>
  </si>
  <si>
    <t>-1043208740</t>
  </si>
  <si>
    <t>64</t>
  </si>
  <si>
    <t>ORSTITKY</t>
  </si>
  <si>
    <t>Orientační štítky</t>
  </si>
  <si>
    <t>-1044232806</t>
  </si>
  <si>
    <t>65</t>
  </si>
  <si>
    <t>732199100</t>
  </si>
  <si>
    <t>Montáž orientačních štítků</t>
  </si>
  <si>
    <t>1544162226</t>
  </si>
  <si>
    <t>66</t>
  </si>
  <si>
    <t>998732101</t>
  </si>
  <si>
    <t>Přesun hmot tonážní pro strojovny v objektech v do 6 m</t>
  </si>
  <si>
    <t>-681282243</t>
  </si>
  <si>
    <t>67</t>
  </si>
  <si>
    <t>733390304V</t>
  </si>
  <si>
    <t>Vypuštění potrubí vytápění do DN32 mm</t>
  </si>
  <si>
    <t>-866395342</t>
  </si>
  <si>
    <t>68</t>
  </si>
  <si>
    <t>733390305V</t>
  </si>
  <si>
    <t>Vypuštění potrubí vytápění do DN100 mm</t>
  </si>
  <si>
    <t>2002986873</t>
  </si>
  <si>
    <t>69</t>
  </si>
  <si>
    <t>733110803</t>
  </si>
  <si>
    <t>Demontáž potrubí ocelového závitového do DN 15</t>
  </si>
  <si>
    <t>-1006646478</t>
  </si>
  <si>
    <t>70</t>
  </si>
  <si>
    <t>733110806</t>
  </si>
  <si>
    <t>Demontáž potrubí ocelového závitového do DN 32</t>
  </si>
  <si>
    <t>1792874108</t>
  </si>
  <si>
    <t>71</t>
  </si>
  <si>
    <t>733110808</t>
  </si>
  <si>
    <t>Demontáž potrubí ocelového závitového do DN 50</t>
  </si>
  <si>
    <t>2090680960</t>
  </si>
  <si>
    <t>72</t>
  </si>
  <si>
    <t>733120826</t>
  </si>
  <si>
    <t>Demontáž potrubí ocelového hladkého do D 89</t>
  </si>
  <si>
    <t>-100491552</t>
  </si>
  <si>
    <t>73</t>
  </si>
  <si>
    <t>733193810</t>
  </si>
  <si>
    <t>Rozřezání konzoly, podpěry nebo výložníku pro potrubí z L profilu do 50x50x5 mm</t>
  </si>
  <si>
    <t>-1095305895</t>
  </si>
  <si>
    <t>74</t>
  </si>
  <si>
    <t>733190801</t>
  </si>
  <si>
    <t>Odřezání objímky dvojité do DN 50</t>
  </si>
  <si>
    <t>660071826</t>
  </si>
  <si>
    <t>75</t>
  </si>
  <si>
    <t>733140811</t>
  </si>
  <si>
    <t>Odřezání nádoby odvzdušňovací</t>
  </si>
  <si>
    <t>843221384</t>
  </si>
  <si>
    <t>76</t>
  </si>
  <si>
    <t>733890801</t>
  </si>
  <si>
    <t>Přemístění potrubí demontovaného vodorovně do 100 m v objektech výšky do 6 m</t>
  </si>
  <si>
    <t>1786398735</t>
  </si>
  <si>
    <t>77</t>
  </si>
  <si>
    <t>733111312</t>
  </si>
  <si>
    <t>Potrubí ocelové závitové svařované běžné v kotelnách nebo strojovnách DN 10</t>
  </si>
  <si>
    <t>-1890391219</t>
  </si>
  <si>
    <t>78</t>
  </si>
  <si>
    <t>733111314</t>
  </si>
  <si>
    <t>Potrubí ocelové závitové svařované běžné v kotelnách nebo strojovnách DN 20</t>
  </si>
  <si>
    <t>778600278</t>
  </si>
  <si>
    <t>79</t>
  </si>
  <si>
    <t>733111315</t>
  </si>
  <si>
    <t>Potrubí ocelové závitové svařované běžné v kotelnách nebo strojovnách DN 25</t>
  </si>
  <si>
    <t>-2009034994</t>
  </si>
  <si>
    <t>80</t>
  </si>
  <si>
    <t>733111316</t>
  </si>
  <si>
    <t>Potrubí ocelové závitové svařované běžné v kotelnách nebo strojovnách DN 32</t>
  </si>
  <si>
    <t>623966398</t>
  </si>
  <si>
    <t>81</t>
  </si>
  <si>
    <t>733111317</t>
  </si>
  <si>
    <t>Potrubí ocelové závitové svařované běžné v kotelnách nebo strojovnách DN 40</t>
  </si>
  <si>
    <t>613453706</t>
  </si>
  <si>
    <t>82</t>
  </si>
  <si>
    <t>733111318</t>
  </si>
  <si>
    <t>Potrubí ocelové závitové svařované běžné v kotelnách nebo strojovnách DN 50</t>
  </si>
  <si>
    <t>-356051360</t>
  </si>
  <si>
    <t>83</t>
  </si>
  <si>
    <t>733121222</t>
  </si>
  <si>
    <t>Potrubí ocelové hladké bezešvé v kotelnách nebo strojovnách D 76x3,2</t>
  </si>
  <si>
    <t>-496126779</t>
  </si>
  <si>
    <t>84</t>
  </si>
  <si>
    <t>733190107</t>
  </si>
  <si>
    <t>Zkouška těsnosti potrubí ocelové závitové do DN 40</t>
  </si>
  <si>
    <t>856137452</t>
  </si>
  <si>
    <t>85</t>
  </si>
  <si>
    <t>733190108</t>
  </si>
  <si>
    <t>Zkouška těsnosti potrubí ocelové závitové do DN 50</t>
  </si>
  <si>
    <t>-29979239</t>
  </si>
  <si>
    <t>86</t>
  </si>
  <si>
    <t>733190225</t>
  </si>
  <si>
    <t>Zkouška těsnosti potrubí ocelové hladké přes D 60,3x2,9 do D 89x5,0</t>
  </si>
  <si>
    <t>1703814834</t>
  </si>
  <si>
    <t>87</t>
  </si>
  <si>
    <t>733390304N</t>
  </si>
  <si>
    <t>Napuštění potrubí vytápění do DN32 mm pitnou vodou</t>
  </si>
  <si>
    <t>484872293</t>
  </si>
  <si>
    <t>88</t>
  </si>
  <si>
    <t>733390305N</t>
  </si>
  <si>
    <t>Napuštění potrubí vytápění do DN100 mm pitnou vodou</t>
  </si>
  <si>
    <t>-893181168</t>
  </si>
  <si>
    <t>89</t>
  </si>
  <si>
    <t>998733101</t>
  </si>
  <si>
    <t>Přesun hmot tonážní pro rozvody potrubí v objektech v do 6 m</t>
  </si>
  <si>
    <t>1002022892</t>
  </si>
  <si>
    <t>90</t>
  </si>
  <si>
    <t>734200811</t>
  </si>
  <si>
    <t>Demontáž armatury závitové s jedním závitem do G 1/2</t>
  </si>
  <si>
    <t>-962410042</t>
  </si>
  <si>
    <t>91</t>
  </si>
  <si>
    <t>734200821</t>
  </si>
  <si>
    <t>Demontáž armatury závitové se dvěma závity do G 1/2</t>
  </si>
  <si>
    <t>1990713795</t>
  </si>
  <si>
    <t>92</t>
  </si>
  <si>
    <t>734200822</t>
  </si>
  <si>
    <t>Demontáž armatury závitové se dvěma závity do G 1</t>
  </si>
  <si>
    <t>974103142</t>
  </si>
  <si>
    <t>93</t>
  </si>
  <si>
    <t>734200823</t>
  </si>
  <si>
    <t>Demontáž armatury závitové se dvěma závity do G 6/4</t>
  </si>
  <si>
    <t>-313159652</t>
  </si>
  <si>
    <t>94</t>
  </si>
  <si>
    <t>734200824</t>
  </si>
  <si>
    <t>Demontáž armatury závitové se dvěma závity do G 2</t>
  </si>
  <si>
    <t>-265922033</t>
  </si>
  <si>
    <t>95</t>
  </si>
  <si>
    <t>734200833</t>
  </si>
  <si>
    <t>Demontáž armatury závitové se třemi závity do G 6/4</t>
  </si>
  <si>
    <t>-651997913</t>
  </si>
  <si>
    <t>96</t>
  </si>
  <si>
    <t>734100822</t>
  </si>
  <si>
    <t>Demontáž armatury přírubové se třemi přírubami do DN 100</t>
  </si>
  <si>
    <t>-455015498</t>
  </si>
  <si>
    <t>97</t>
  </si>
  <si>
    <t>734140821</t>
  </si>
  <si>
    <t>Demontáž ventilu redukčního s rozšířeným výstupem DN 25/50</t>
  </si>
  <si>
    <t>864286508</t>
  </si>
  <si>
    <t>98</t>
  </si>
  <si>
    <t>734190818</t>
  </si>
  <si>
    <t>Rozpojení přírubového spoje do DN 100</t>
  </si>
  <si>
    <t>159989535</t>
  </si>
  <si>
    <t>99</t>
  </si>
  <si>
    <t>734100812</t>
  </si>
  <si>
    <t>Demontáž armatury přírubové se dvěma přírubami do DN 100</t>
  </si>
  <si>
    <t>-1910384008</t>
  </si>
  <si>
    <t>100</t>
  </si>
  <si>
    <t>734420811</t>
  </si>
  <si>
    <t>Demontáž tlakoměru se spodním připojením</t>
  </si>
  <si>
    <t>-371424596</t>
  </si>
  <si>
    <t>101</t>
  </si>
  <si>
    <t>734420821</t>
  </si>
  <si>
    <t>Demontáž tlakoměru diferenciálního</t>
  </si>
  <si>
    <t>1251432513</t>
  </si>
  <si>
    <t>102</t>
  </si>
  <si>
    <t>734410811</t>
  </si>
  <si>
    <t>Demontáž teploměru přímého nebo rohového s ochranným pouzdrem</t>
  </si>
  <si>
    <t>2010510063</t>
  </si>
  <si>
    <t>103</t>
  </si>
  <si>
    <t>734890801</t>
  </si>
  <si>
    <t>Přemístění demontovaných armatur vodorovně do 100 m v objektech výšky do 6 m</t>
  </si>
  <si>
    <t>-332934112</t>
  </si>
  <si>
    <t>104</t>
  </si>
  <si>
    <t>734173213</t>
  </si>
  <si>
    <t>Spoj přírubový PN 6/I do 200°C DN 40</t>
  </si>
  <si>
    <t>-778292989</t>
  </si>
  <si>
    <t>105</t>
  </si>
  <si>
    <t>734173216</t>
  </si>
  <si>
    <t>Spoj přírubový PN 6/I do 200°C DN 65</t>
  </si>
  <si>
    <t>-2061667955</t>
  </si>
  <si>
    <t>106</t>
  </si>
  <si>
    <t>734173217</t>
  </si>
  <si>
    <t>Spoj přírubový PN 6/I do 200°C DN 80</t>
  </si>
  <si>
    <t>-1396018543</t>
  </si>
  <si>
    <t>107</t>
  </si>
  <si>
    <t>734193115</t>
  </si>
  <si>
    <t>Klapka mezipřírubová uzavírací DN 65 PN 16 do 120°C disk tvárná litina</t>
  </si>
  <si>
    <t>-1591753493</t>
  </si>
  <si>
    <t>108</t>
  </si>
  <si>
    <t>734211127</t>
  </si>
  <si>
    <t>Ventil závitový odvzdušňovací G 1/2 PN 14 do 120°C automatický se zpětnou klapkou otopných těles</t>
  </si>
  <si>
    <t>-377695305</t>
  </si>
  <si>
    <t>109</t>
  </si>
  <si>
    <t>734220101</t>
  </si>
  <si>
    <t>Ventil závitový regulační přímý G 3/8 PN 20 do 100°C vyvažovací</t>
  </si>
  <si>
    <t>-1492512611</t>
  </si>
  <si>
    <t>110</t>
  </si>
  <si>
    <t>734220102</t>
  </si>
  <si>
    <t>Ventil závitový regulační přímý G 1 PN 20 do 100°C vyvažovací</t>
  </si>
  <si>
    <t>1923837939</t>
  </si>
  <si>
    <t>111</t>
  </si>
  <si>
    <t>734220103</t>
  </si>
  <si>
    <t>Ventil závitový regulační přímý G 5/4 PN 20 do 100°C vyvažovací</t>
  </si>
  <si>
    <t>-519734448</t>
  </si>
  <si>
    <t>112</t>
  </si>
  <si>
    <t>734220104</t>
  </si>
  <si>
    <t>Ventil závitový regulační přímý G 6/4 PN 20 do 100°C vyvažovací</t>
  </si>
  <si>
    <t>-4970063</t>
  </si>
  <si>
    <t>113</t>
  </si>
  <si>
    <t>734242414</t>
  </si>
  <si>
    <t>Ventil závitový zpětný přímý G 1 PN 16 do 110°C</t>
  </si>
  <si>
    <t>-2018706995</t>
  </si>
  <si>
    <t>114</t>
  </si>
  <si>
    <t>734242415</t>
  </si>
  <si>
    <t>Ventil závitový zpětný přímý G 5/4 PN 16 do 110°C</t>
  </si>
  <si>
    <t>674085901</t>
  </si>
  <si>
    <t>115</t>
  </si>
  <si>
    <t>734242416</t>
  </si>
  <si>
    <t>Ventil závitový zpětný přímý G 6/4 PN 16 do 110°C</t>
  </si>
  <si>
    <t>52171154</t>
  </si>
  <si>
    <t>116</t>
  </si>
  <si>
    <t>734242417</t>
  </si>
  <si>
    <t>Ventil závitový zpětný přímý G 2 PN 16 do 110°C</t>
  </si>
  <si>
    <t>869198340</t>
  </si>
  <si>
    <t>117</t>
  </si>
  <si>
    <t>734251135</t>
  </si>
  <si>
    <t>Ventil pojistný čepový rohový G 1 PN 16 do 200°C</t>
  </si>
  <si>
    <t>250868483</t>
  </si>
  <si>
    <t>118</t>
  </si>
  <si>
    <t>734261235</t>
  </si>
  <si>
    <t>Šroubení topenářské přímé G 1 PN 16 do 120°C</t>
  </si>
  <si>
    <t>153346090</t>
  </si>
  <si>
    <t>119</t>
  </si>
  <si>
    <t>734261237</t>
  </si>
  <si>
    <t>Šroubení topenářské přímé G 6/4 PN 16 do 120°C</t>
  </si>
  <si>
    <t>-679383913</t>
  </si>
  <si>
    <t>120</t>
  </si>
  <si>
    <t>734261238</t>
  </si>
  <si>
    <t>Šroubení topenářské přímé G 2 PN 16 do 120°C</t>
  </si>
  <si>
    <t>1454883923</t>
  </si>
  <si>
    <t>121</t>
  </si>
  <si>
    <t>734291123</t>
  </si>
  <si>
    <t>Kohout plnící a vypouštěcí G 1/2 PN 10 do 90°C závitový</t>
  </si>
  <si>
    <t>853261918</t>
  </si>
  <si>
    <t>122</t>
  </si>
  <si>
    <t>734291242</t>
  </si>
  <si>
    <t>Filtr závitový přímý G 1/2 PN 16 do 130°C s vnitřními závity</t>
  </si>
  <si>
    <t>694856942</t>
  </si>
  <si>
    <t>123</t>
  </si>
  <si>
    <t>734291244</t>
  </si>
  <si>
    <t>Filtr závitový přímý G 1 PN 16 do 130°C s vnitřními závity</t>
  </si>
  <si>
    <t>511100912</t>
  </si>
  <si>
    <t>124</t>
  </si>
  <si>
    <t>734291246</t>
  </si>
  <si>
    <t>Filtr závitový přímý G 1 1/2 PN 16 do 130°C s vnitřními závity</t>
  </si>
  <si>
    <t>-116903554</t>
  </si>
  <si>
    <t>125</t>
  </si>
  <si>
    <t>734291247</t>
  </si>
  <si>
    <t>Filtr závitový přímý G 2 PN 16 do 130°C s vnitřními závity</t>
  </si>
  <si>
    <t>-963369177</t>
  </si>
  <si>
    <t>126</t>
  </si>
  <si>
    <t>734291251M</t>
  </si>
  <si>
    <t>Filtr závitový přímý G 5/4 PN 16 do 130°C s vnitřními závity MAGNETICKÝ</t>
  </si>
  <si>
    <t>2074668698</t>
  </si>
  <si>
    <t>127</t>
  </si>
  <si>
    <t>734292712</t>
  </si>
  <si>
    <t>Kohout kulový přímý G 3/8 PN 42 do 185°C vnitřní závit</t>
  </si>
  <si>
    <t>-1746264529</t>
  </si>
  <si>
    <t>128</t>
  </si>
  <si>
    <t>734292713</t>
  </si>
  <si>
    <t>Kohout kulový přímý G 1/2 PN 42 do 185°C vnitřní závit</t>
  </si>
  <si>
    <t>-1793348339</t>
  </si>
  <si>
    <t>129</t>
  </si>
  <si>
    <t>734292715</t>
  </si>
  <si>
    <t>Kohout kulový přímý G 1 PN 42 do 185°C vnitřní závit</t>
  </si>
  <si>
    <t>86209737</t>
  </si>
  <si>
    <t>130</t>
  </si>
  <si>
    <t>734292716</t>
  </si>
  <si>
    <t>Kohout kulový přímý G 1 1/4 PN 42 do 185°C vnitřní závit</t>
  </si>
  <si>
    <t>549080351</t>
  </si>
  <si>
    <t>131</t>
  </si>
  <si>
    <t>734292717</t>
  </si>
  <si>
    <t>Kohout kulový přímý G 1 1/2 PN 42 do 185°C vnitřní závit</t>
  </si>
  <si>
    <t>508356231</t>
  </si>
  <si>
    <t>132</t>
  </si>
  <si>
    <t>734292718</t>
  </si>
  <si>
    <t>Kohout kulový přímý G 2 PN 42 do 185°C vnitřní závit</t>
  </si>
  <si>
    <t>1591884525</t>
  </si>
  <si>
    <t>133</t>
  </si>
  <si>
    <t>734411101</t>
  </si>
  <si>
    <t>Teploměr technický s pevným stonkem a jímkou zadní připojení průměr 63 mm délky 50 mm</t>
  </si>
  <si>
    <t>1069506524</t>
  </si>
  <si>
    <t>134</t>
  </si>
  <si>
    <t>734421102</t>
  </si>
  <si>
    <t>Tlakoměr s pevným stonkem a zpětnou klapkou tlak 0-16 bar průměr 63 mm spodní připojení</t>
  </si>
  <si>
    <t>-226420481</t>
  </si>
  <si>
    <t>135</t>
  </si>
  <si>
    <t>734424101</t>
  </si>
  <si>
    <t>Kondenzační smyčka k přivaření zahnutá PN 250 do 300°C</t>
  </si>
  <si>
    <t>-9549676</t>
  </si>
  <si>
    <t>136</t>
  </si>
  <si>
    <t>734424102</t>
  </si>
  <si>
    <t>Kondenzační smyčka k přivaření stočená PN 250 do 300°C</t>
  </si>
  <si>
    <t>-1474488711</t>
  </si>
  <si>
    <t>137</t>
  </si>
  <si>
    <t>998734101</t>
  </si>
  <si>
    <t>Přesun hmot tonážní pro armatury v objektech v do 6 m</t>
  </si>
  <si>
    <t>-1976319691</t>
  </si>
  <si>
    <t>138</t>
  </si>
  <si>
    <t>783424140R00</t>
  </si>
  <si>
    <t>Nátěr syntetický potrubí do DN 50 mm Z + 2x</t>
  </si>
  <si>
    <t>-445798352</t>
  </si>
  <si>
    <t>139</t>
  </si>
  <si>
    <t>783424150R00</t>
  </si>
  <si>
    <t>Nátěr syntetický potrubí do DN 100 mm Z + 2x</t>
  </si>
  <si>
    <t>532531783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</si>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</sst>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7" formatCode="dd\.mm\.yyyy"/>
    <numFmt numFmtId="168" formatCode="#,##0.00000"/>
    <numFmt numFmtId="169" formatCode="#,##0.000"/>
  </numFmts>
  <fonts count="13" x14ac:knownFonts="1">
    <font>
      <sz val="8"/>
      <name val="Trebuchet MS"/>
      <family val="2"/>
    </font>
    <font>
      <sz val="9"/>
      <name val="Trebuchet MS"/>
    </font>
    <font>
      <b/>
      <sz val="12"/>
      <name val="Trebuchet MS"/>
    </font>
    <font>
      <b/>
      <sz val="16"/>
      <name val="Trebuchet MS"/>
    </font>
    <font>
      <b/>
      <sz val="8"/>
      <name val="Trebuchet MS"/>
    </font>
    <font>
      <sz val="8"/>
      <color rgb="FF003366"/>
      <name val="Trebuchet MS"/>
    </font>
    <font>
      <sz val="9"/>
      <color rgb="FF969696"/>
      <name val="Trebuchet MS"/>
    </font>
    <font>
      <sz val="8"/>
      <color rgb="FF969696"/>
      <name val="Trebuchet MS"/>
    </font>
    <font>
      <b/>
      <sz val="12"/>
      <color rgb="FF960000"/>
      <name val="Trebuchet MS"/>
    </font>
    <font>
      <sz val="8"/>
      <color rgb="FF96000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i/>
      <sz val="8"/>
      <color rgb="FF0000FF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/>
    <xf numFmtId="0" fontId="0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168" fontId="9" fillId="0" borderId="3" xfId="0" applyNumberFormat="1" applyFont="1" applyBorder="1" applyAlignment="1" applyProtection="1"/>
    <xf numFmtId="168" fontId="9" fillId="0" borderId="14" xfId="0" applyNumberFormat="1" applyFont="1" applyBorder="1" applyAlignment="1" applyProtection="1"/>
    <xf numFmtId="4" fontId="4" fillId="0" borderId="0" xfId="0" applyNumberFormat="1" applyFont="1" applyAlignment="1">
      <alignment vertical="center"/>
    </xf>
    <xf numFmtId="0" fontId="5" fillId="0" borderId="1" xfId="0" applyFont="1" applyBorder="1" applyAlignment="1" applyProtection="1"/>
    <xf numFmtId="0" fontId="5" fillId="0" borderId="0" xfId="0" applyFont="1" applyBorder="1" applyAlignment="1" applyProtection="1"/>
    <xf numFmtId="0" fontId="10" fillId="0" borderId="0" xfId="0" applyFont="1" applyBorder="1" applyAlignment="1" applyProtection="1">
      <alignment horizontal="left"/>
    </xf>
    <xf numFmtId="0" fontId="5" fillId="0" borderId="2" xfId="0" applyFont="1" applyBorder="1" applyAlignment="1" applyProtection="1"/>
    <xf numFmtId="0" fontId="5" fillId="0" borderId="15" xfId="0" applyFont="1" applyBorder="1" applyAlignment="1" applyProtection="1"/>
    <xf numFmtId="168" fontId="5" fillId="0" borderId="0" xfId="0" applyNumberFormat="1" applyFont="1" applyBorder="1" applyAlignment="1" applyProtection="1"/>
    <xf numFmtId="168" fontId="5" fillId="0" borderId="16" xfId="0" applyNumberFormat="1" applyFont="1" applyBorder="1" applyAlignment="1" applyProtection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11" fillId="0" borderId="0" xfId="0" applyFont="1" applyBorder="1" applyAlignment="1" applyProtection="1">
      <alignment horizontal="left"/>
    </xf>
    <xf numFmtId="0" fontId="0" fillId="0" borderId="17" xfId="0" applyFont="1" applyBorder="1" applyAlignment="1" applyProtection="1">
      <alignment horizontal="center" vertical="center"/>
    </xf>
    <xf numFmtId="49" fontId="0" fillId="0" borderId="17" xfId="0" applyNumberFormat="1" applyFont="1" applyBorder="1" applyAlignment="1" applyProtection="1">
      <alignment horizontal="left" vertical="center" wrapText="1"/>
    </xf>
    <xf numFmtId="0" fontId="0" fillId="0" borderId="17" xfId="0" applyFont="1" applyBorder="1" applyAlignment="1" applyProtection="1">
      <alignment horizontal="center" vertical="center" wrapText="1"/>
    </xf>
    <xf numFmtId="169" fontId="0" fillId="0" borderId="17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</xf>
    <xf numFmtId="168" fontId="7" fillId="0" borderId="0" xfId="0" applyNumberFormat="1" applyFont="1" applyBorder="1" applyAlignment="1" applyProtection="1">
      <alignment vertical="center"/>
    </xf>
    <xf numFmtId="168" fontId="7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12" fillId="0" borderId="17" xfId="0" applyFont="1" applyBorder="1" applyAlignment="1" applyProtection="1">
      <alignment horizontal="center" vertical="center"/>
    </xf>
    <xf numFmtId="49" fontId="12" fillId="0" borderId="17" xfId="0" applyNumberFormat="1" applyFont="1" applyBorder="1" applyAlignment="1" applyProtection="1">
      <alignment horizontal="left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169" fontId="12" fillId="0" borderId="17" xfId="0" applyNumberFormat="1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center" vertical="center"/>
    </xf>
    <xf numFmtId="168" fontId="7" fillId="0" borderId="18" xfId="0" applyNumberFormat="1" applyFont="1" applyBorder="1" applyAlignment="1" applyProtection="1">
      <alignment vertical="center"/>
    </xf>
    <xf numFmtId="168" fontId="7" fillId="0" borderId="19" xfId="0" applyNumberFormat="1" applyFont="1" applyBorder="1" applyAlignment="1" applyProtection="1">
      <alignment vertical="center"/>
    </xf>
    <xf numFmtId="0" fontId="0" fillId="0" borderId="17" xfId="0" applyFont="1" applyBorder="1" applyAlignment="1" applyProtection="1">
      <alignment horizontal="left" vertical="center" wrapText="1"/>
    </xf>
    <xf numFmtId="4" fontId="0" fillId="0" borderId="17" xfId="0" applyNumberFormat="1" applyFont="1" applyBorder="1" applyAlignment="1" applyProtection="1">
      <alignment vertical="center"/>
    </xf>
    <xf numFmtId="4" fontId="11" fillId="0" borderId="11" xfId="0" applyNumberFormat="1" applyFont="1" applyBorder="1" applyAlignment="1" applyProtection="1"/>
    <xf numFmtId="4" fontId="11" fillId="0" borderId="1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167" fontId="1" fillId="0" borderId="0" xfId="0" applyNumberFormat="1" applyFont="1" applyBorder="1" applyAlignment="1" applyProtection="1">
      <alignment horizontal="left" vertical="center"/>
    </xf>
    <xf numFmtId="4" fontId="8" fillId="0" borderId="3" xfId="0" applyNumberFormat="1" applyFont="1" applyBorder="1" applyAlignment="1" applyProtection="1"/>
    <xf numFmtId="4" fontId="2" fillId="0" borderId="3" xfId="0" applyNumberFormat="1" applyFont="1" applyBorder="1" applyAlignment="1" applyProtection="1">
      <alignment vertical="center"/>
    </xf>
    <xf numFmtId="4" fontId="10" fillId="0" borderId="0" xfId="0" applyNumberFormat="1" applyFont="1" applyBorder="1" applyAlignment="1" applyProtection="1"/>
    <xf numFmtId="4" fontId="10" fillId="0" borderId="0" xfId="0" applyNumberFormat="1" applyFont="1" applyBorder="1" applyAlignment="1" applyProtection="1">
      <alignment vertical="center"/>
    </xf>
    <xf numFmtId="4" fontId="11" fillId="0" borderId="18" xfId="0" applyNumberFormat="1" applyFont="1" applyBorder="1" applyAlignment="1" applyProtection="1"/>
    <xf numFmtId="4" fontId="11" fillId="0" borderId="18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4" fontId="12" fillId="0" borderId="17" xfId="0" applyNumberFormat="1" applyFont="1" applyBorder="1" applyAlignment="1" applyProtection="1">
      <alignment vertical="center"/>
    </xf>
    <xf numFmtId="0" fontId="12" fillId="0" borderId="17" xfId="0" applyFont="1" applyBorder="1" applyAlignment="1" applyProtection="1">
      <alignment horizontal="left" vertical="center" wrapText="1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2</xdr:row>
      <xdr:rowOff>19050</xdr:rowOff>
    </xdr:to>
    <xdr:pic>
      <xdr:nvPicPr>
        <xdr:cNvPr id="2054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5E96CD92-1526-4E81-8130-AFF0CB02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5"/>
  <sheetViews>
    <sheetView showGridLines="0" tabSelected="1" zoomScaleNormal="100" workbookViewId="0">
      <pane ySplit="1" topLeftCell="A146" activePane="bottomLeft" state="frozen"/>
      <selection pane="bottomLeft" activeCell="AJ158" sqref="AJ15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2:65" s="1" customFormat="1" ht="6.95" customHeight="1" x14ac:dyDescent="0.3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2:65" s="1" customFormat="1" ht="36.950000000000003" customHeight="1" x14ac:dyDescent="0.3">
      <c r="B3" s="7"/>
      <c r="C3" s="61" t="s">
        <v>612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9"/>
    </row>
    <row r="4" spans="2:65" s="1" customFormat="1" ht="6.95" customHeight="1" x14ac:dyDescent="0.3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65" s="1" customFormat="1" ht="36.950000000000003" customHeight="1" x14ac:dyDescent="0.3">
      <c r="B5" s="7"/>
      <c r="C5" s="18" t="s">
        <v>2</v>
      </c>
      <c r="D5" s="8"/>
      <c r="E5" s="8"/>
      <c r="F5" s="63" t="s">
        <v>3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8"/>
      <c r="R5" s="9"/>
    </row>
    <row r="6" spans="2:65" s="1" customFormat="1" ht="6.95" customHeight="1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2:65" s="1" customFormat="1" ht="18" customHeight="1" x14ac:dyDescent="0.3">
      <c r="B7" s="7"/>
      <c r="C7" s="6" t="s">
        <v>5</v>
      </c>
      <c r="D7" s="8"/>
      <c r="E7" s="8"/>
      <c r="F7" s="5" t="s">
        <v>6</v>
      </c>
      <c r="G7" s="8"/>
      <c r="H7" s="8"/>
      <c r="I7" s="8"/>
      <c r="J7" s="8"/>
      <c r="K7" s="6" t="s">
        <v>7</v>
      </c>
      <c r="L7" s="8"/>
      <c r="M7" s="64" t="s">
        <v>8</v>
      </c>
      <c r="N7" s="64"/>
      <c r="O7" s="64"/>
      <c r="P7" s="64"/>
      <c r="Q7" s="8"/>
      <c r="R7" s="9"/>
    </row>
    <row r="8" spans="2:65" s="1" customFormat="1" ht="6.95" customHeight="1" x14ac:dyDescent="0.3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2:65" s="1" customFormat="1" ht="15" x14ac:dyDescent="0.3">
      <c r="B9" s="7"/>
      <c r="C9" s="6" t="s">
        <v>9</v>
      </c>
      <c r="D9" s="8"/>
      <c r="E9" s="8"/>
      <c r="F9" s="5" t="s">
        <v>10</v>
      </c>
      <c r="G9" s="8"/>
      <c r="H9" s="8"/>
      <c r="I9" s="8"/>
      <c r="J9" s="8"/>
      <c r="K9" s="6" t="s">
        <v>13</v>
      </c>
      <c r="L9" s="8"/>
      <c r="M9" s="71" t="s">
        <v>14</v>
      </c>
      <c r="N9" s="71"/>
      <c r="O9" s="71"/>
      <c r="P9" s="71"/>
      <c r="Q9" s="71"/>
      <c r="R9" s="9"/>
    </row>
    <row r="10" spans="2:65" s="1" customFormat="1" ht="14.45" customHeight="1" x14ac:dyDescent="0.3">
      <c r="B10" s="7"/>
      <c r="C10" s="6" t="s">
        <v>11</v>
      </c>
      <c r="D10" s="8"/>
      <c r="E10" s="8"/>
      <c r="F10" s="5" t="s">
        <v>12</v>
      </c>
      <c r="G10" s="8"/>
      <c r="H10" s="8"/>
      <c r="I10" s="8"/>
      <c r="J10" s="8"/>
      <c r="K10" s="6" t="s">
        <v>15</v>
      </c>
      <c r="L10" s="8"/>
      <c r="M10" s="71" t="s">
        <v>14</v>
      </c>
      <c r="N10" s="71"/>
      <c r="O10" s="71"/>
      <c r="P10" s="71"/>
      <c r="Q10" s="71"/>
      <c r="R10" s="9"/>
    </row>
    <row r="11" spans="2:65" s="1" customFormat="1" ht="10.35" customHeight="1" x14ac:dyDescent="0.3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2:65" s="2" customFormat="1" ht="29.25" customHeight="1" x14ac:dyDescent="0.3">
      <c r="B12" s="24"/>
      <c r="C12" s="25" t="s">
        <v>38</v>
      </c>
      <c r="D12" s="26" t="s">
        <v>39</v>
      </c>
      <c r="E12" s="26" t="s">
        <v>18</v>
      </c>
      <c r="F12" s="72" t="s">
        <v>40</v>
      </c>
      <c r="G12" s="72"/>
      <c r="H12" s="72"/>
      <c r="I12" s="72"/>
      <c r="J12" s="26" t="s">
        <v>41</v>
      </c>
      <c r="K12" s="26" t="s">
        <v>42</v>
      </c>
      <c r="L12" s="72" t="s">
        <v>43</v>
      </c>
      <c r="M12" s="72"/>
      <c r="N12" s="72" t="s">
        <v>24</v>
      </c>
      <c r="O12" s="72"/>
      <c r="P12" s="72"/>
      <c r="Q12" s="73"/>
      <c r="R12" s="27"/>
      <c r="T12" s="19" t="s">
        <v>44</v>
      </c>
      <c r="U12" s="20" t="s">
        <v>16</v>
      </c>
      <c r="V12" s="20" t="s">
        <v>45</v>
      </c>
      <c r="W12" s="20" t="s">
        <v>46</v>
      </c>
      <c r="X12" s="20" t="s">
        <v>47</v>
      </c>
      <c r="Y12" s="20" t="s">
        <v>48</v>
      </c>
      <c r="Z12" s="20" t="s">
        <v>49</v>
      </c>
      <c r="AA12" s="21" t="s">
        <v>50</v>
      </c>
    </row>
    <row r="13" spans="2:65" s="1" customFormat="1" ht="29.25" customHeight="1" x14ac:dyDescent="0.35">
      <c r="B13" s="7"/>
      <c r="C13" s="23" t="s">
        <v>23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65">
        <f>BK13</f>
        <v>0</v>
      </c>
      <c r="O13" s="66"/>
      <c r="P13" s="66"/>
      <c r="Q13" s="66"/>
      <c r="R13" s="9"/>
      <c r="T13" s="22"/>
      <c r="U13" s="11"/>
      <c r="V13" s="11"/>
      <c r="W13" s="28">
        <f>W14</f>
        <v>500.137338</v>
      </c>
      <c r="X13" s="11"/>
      <c r="Y13" s="28">
        <f>Y14</f>
        <v>2.3111099999999998</v>
      </c>
      <c r="Z13" s="11"/>
      <c r="AA13" s="29">
        <f>AA14</f>
        <v>4.5923600000000002</v>
      </c>
      <c r="AT13" s="4" t="s">
        <v>19</v>
      </c>
      <c r="AU13" s="4" t="s">
        <v>25</v>
      </c>
      <c r="BK13" s="30">
        <f>BK14</f>
        <v>0</v>
      </c>
    </row>
    <row r="14" spans="2:65" s="3" customFormat="1" ht="37.35" customHeight="1" x14ac:dyDescent="0.35">
      <c r="B14" s="31"/>
      <c r="C14" s="32"/>
      <c r="D14" s="33" t="s">
        <v>26</v>
      </c>
      <c r="E14" s="33"/>
      <c r="F14" s="33"/>
      <c r="G14" s="33"/>
      <c r="H14" s="33"/>
      <c r="I14" s="33"/>
      <c r="J14" s="33"/>
      <c r="K14" s="33"/>
      <c r="L14" s="33"/>
      <c r="M14" s="33"/>
      <c r="N14" s="67">
        <f>BK14</f>
        <v>0</v>
      </c>
      <c r="O14" s="68"/>
      <c r="P14" s="68"/>
      <c r="Q14" s="68"/>
      <c r="R14" s="34"/>
      <c r="T14" s="35"/>
      <c r="U14" s="32"/>
      <c r="V14" s="32"/>
      <c r="W14" s="36">
        <f>W15+W18+W21+W34+W38+W44+W50+W68+W89+W113+W162</f>
        <v>500.137338</v>
      </c>
      <c r="X14" s="32"/>
      <c r="Y14" s="36">
        <f>Y15+Y18+Y21+Y34+Y38+Y44+Y50+Y68+Y89+Y113+Y162</f>
        <v>2.3111099999999998</v>
      </c>
      <c r="Z14" s="32"/>
      <c r="AA14" s="37">
        <f>AA15+AA18+AA21+AA34+AA38+AA44+AA50+AA68+AA89+AA113+AA162</f>
        <v>4.5923600000000002</v>
      </c>
      <c r="AR14" s="38" t="s">
        <v>22</v>
      </c>
      <c r="AT14" s="39" t="s">
        <v>19</v>
      </c>
      <c r="AU14" s="39" t="s">
        <v>20</v>
      </c>
      <c r="AY14" s="38" t="s">
        <v>51</v>
      </c>
      <c r="BK14" s="40">
        <f>BK15+BK18+BK21+BK34+BK38+BK44+BK50+BK68+BK89+BK113+BK162</f>
        <v>0</v>
      </c>
    </row>
    <row r="15" spans="2:65" s="3" customFormat="1" ht="19.899999999999999" customHeight="1" x14ac:dyDescent="0.3">
      <c r="B15" s="31"/>
      <c r="C15" s="32"/>
      <c r="D15" s="41" t="s">
        <v>27</v>
      </c>
      <c r="E15" s="41"/>
      <c r="F15" s="41"/>
      <c r="G15" s="41"/>
      <c r="H15" s="41"/>
      <c r="I15" s="41"/>
      <c r="J15" s="41"/>
      <c r="K15" s="41"/>
      <c r="L15" s="41"/>
      <c r="M15" s="41"/>
      <c r="N15" s="69">
        <f>BK15</f>
        <v>0</v>
      </c>
      <c r="O15" s="70"/>
      <c r="P15" s="70"/>
      <c r="Q15" s="70"/>
      <c r="R15" s="34"/>
      <c r="T15" s="35"/>
      <c r="U15" s="32"/>
      <c r="V15" s="32"/>
      <c r="W15" s="36">
        <f>SUM(W16:W17)</f>
        <v>0</v>
      </c>
      <c r="X15" s="32"/>
      <c r="Y15" s="36">
        <f>SUM(Y16:Y17)</f>
        <v>0</v>
      </c>
      <c r="Z15" s="32"/>
      <c r="AA15" s="37">
        <f>SUM(AA16:AA17)</f>
        <v>0</v>
      </c>
      <c r="AR15" s="38" t="s">
        <v>21</v>
      </c>
      <c r="AT15" s="39" t="s">
        <v>19</v>
      </c>
      <c r="AU15" s="39" t="s">
        <v>21</v>
      </c>
      <c r="AY15" s="38" t="s">
        <v>51</v>
      </c>
      <c r="BK15" s="40">
        <f>SUM(BK16:BK17)</f>
        <v>0</v>
      </c>
    </row>
    <row r="16" spans="2:65" s="1" customFormat="1" ht="25.5" customHeight="1" x14ac:dyDescent="0.3">
      <c r="B16" s="7"/>
      <c r="C16" s="42" t="s">
        <v>21</v>
      </c>
      <c r="D16" s="42" t="s">
        <v>52</v>
      </c>
      <c r="E16" s="43" t="s">
        <v>53</v>
      </c>
      <c r="F16" s="57" t="s">
        <v>54</v>
      </c>
      <c r="G16" s="57"/>
      <c r="H16" s="57"/>
      <c r="I16" s="57"/>
      <c r="J16" s="44" t="s">
        <v>55</v>
      </c>
      <c r="K16" s="45">
        <v>1</v>
      </c>
      <c r="L16" s="58"/>
      <c r="M16" s="58"/>
      <c r="N16" s="58">
        <f>ROUND(L16*K16,2)</f>
        <v>0</v>
      </c>
      <c r="O16" s="58"/>
      <c r="P16" s="58"/>
      <c r="Q16" s="58"/>
      <c r="R16" s="9"/>
      <c r="T16" s="46" t="s">
        <v>4</v>
      </c>
      <c r="U16" s="10" t="s">
        <v>17</v>
      </c>
      <c r="V16" s="47">
        <v>0</v>
      </c>
      <c r="W16" s="47">
        <f>V16*K16</f>
        <v>0</v>
      </c>
      <c r="X16" s="47">
        <v>0</v>
      </c>
      <c r="Y16" s="47">
        <f>X16*K16</f>
        <v>0</v>
      </c>
      <c r="Z16" s="47">
        <v>0</v>
      </c>
      <c r="AA16" s="48">
        <f>Z16*K16</f>
        <v>0</v>
      </c>
      <c r="AR16" s="4" t="s">
        <v>56</v>
      </c>
      <c r="AT16" s="4" t="s">
        <v>52</v>
      </c>
      <c r="AU16" s="4" t="s">
        <v>22</v>
      </c>
      <c r="AY16" s="4" t="s">
        <v>51</v>
      </c>
      <c r="BE16" s="49">
        <f>IF(U16="základní",N16,0)</f>
        <v>0</v>
      </c>
      <c r="BF16" s="49">
        <f>IF(U16="snížená",N16,0)</f>
        <v>0</v>
      </c>
      <c r="BG16" s="49">
        <f>IF(U16="zákl. přenesená",N16,0)</f>
        <v>0</v>
      </c>
      <c r="BH16" s="49">
        <f>IF(U16="sníž. přenesená",N16,0)</f>
        <v>0</v>
      </c>
      <c r="BI16" s="49">
        <f>IF(U16="nulová",N16,0)</f>
        <v>0</v>
      </c>
      <c r="BJ16" s="4" t="s">
        <v>21</v>
      </c>
      <c r="BK16" s="49">
        <f>ROUND(L16*K16,2)</f>
        <v>0</v>
      </c>
      <c r="BL16" s="4" t="s">
        <v>56</v>
      </c>
      <c r="BM16" s="4" t="s">
        <v>57</v>
      </c>
    </row>
    <row r="17" spans="2:65" s="1" customFormat="1" ht="63.75" customHeight="1" x14ac:dyDescent="0.3">
      <c r="B17" s="7"/>
      <c r="C17" s="42" t="s">
        <v>22</v>
      </c>
      <c r="D17" s="42" t="s">
        <v>52</v>
      </c>
      <c r="E17" s="43" t="s">
        <v>58</v>
      </c>
      <c r="F17" s="57" t="s">
        <v>59</v>
      </c>
      <c r="G17" s="57"/>
      <c r="H17" s="57"/>
      <c r="I17" s="57"/>
      <c r="J17" s="44" t="s">
        <v>55</v>
      </c>
      <c r="K17" s="45">
        <v>1</v>
      </c>
      <c r="L17" s="58"/>
      <c r="M17" s="58"/>
      <c r="N17" s="58">
        <f>ROUND(L17*K17,2)</f>
        <v>0</v>
      </c>
      <c r="O17" s="58"/>
      <c r="P17" s="58"/>
      <c r="Q17" s="58"/>
      <c r="R17" s="9"/>
      <c r="T17" s="46" t="s">
        <v>4</v>
      </c>
      <c r="U17" s="10" t="s">
        <v>17</v>
      </c>
      <c r="V17" s="47">
        <v>0</v>
      </c>
      <c r="W17" s="47">
        <f>V17*K17</f>
        <v>0</v>
      </c>
      <c r="X17" s="47">
        <v>0</v>
      </c>
      <c r="Y17" s="47">
        <f>X17*K17</f>
        <v>0</v>
      </c>
      <c r="Z17" s="47">
        <v>0</v>
      </c>
      <c r="AA17" s="48">
        <f>Z17*K17</f>
        <v>0</v>
      </c>
      <c r="AR17" s="4" t="s">
        <v>56</v>
      </c>
      <c r="AT17" s="4" t="s">
        <v>52</v>
      </c>
      <c r="AU17" s="4" t="s">
        <v>22</v>
      </c>
      <c r="AY17" s="4" t="s">
        <v>51</v>
      </c>
      <c r="BE17" s="49">
        <f>IF(U17="základní",N17,0)</f>
        <v>0</v>
      </c>
      <c r="BF17" s="49">
        <f>IF(U17="snížená",N17,0)</f>
        <v>0</v>
      </c>
      <c r="BG17" s="49">
        <f>IF(U17="zákl. přenesená",N17,0)</f>
        <v>0</v>
      </c>
      <c r="BH17" s="49">
        <f>IF(U17="sníž. přenesená",N17,0)</f>
        <v>0</v>
      </c>
      <c r="BI17" s="49">
        <f>IF(U17="nulová",N17,0)</f>
        <v>0</v>
      </c>
      <c r="BJ17" s="4" t="s">
        <v>21</v>
      </c>
      <c r="BK17" s="49">
        <f>ROUND(L17*K17,2)</f>
        <v>0</v>
      </c>
      <c r="BL17" s="4" t="s">
        <v>56</v>
      </c>
      <c r="BM17" s="4" t="s">
        <v>60</v>
      </c>
    </row>
    <row r="18" spans="2:65" s="3" customFormat="1" ht="29.85" customHeight="1" x14ac:dyDescent="0.3">
      <c r="B18" s="31"/>
      <c r="C18" s="32"/>
      <c r="D18" s="41" t="s">
        <v>28</v>
      </c>
      <c r="E18" s="41"/>
      <c r="F18" s="41"/>
      <c r="G18" s="41"/>
      <c r="H18" s="41"/>
      <c r="I18" s="41"/>
      <c r="J18" s="41"/>
      <c r="K18" s="41"/>
      <c r="L18" s="41"/>
      <c r="M18" s="41"/>
      <c r="N18" s="59">
        <f>BK18</f>
        <v>0</v>
      </c>
      <c r="O18" s="60"/>
      <c r="P18" s="60"/>
      <c r="Q18" s="60"/>
      <c r="R18" s="34"/>
      <c r="T18" s="35"/>
      <c r="U18" s="32"/>
      <c r="V18" s="32"/>
      <c r="W18" s="36">
        <f>SUM(W19:W20)</f>
        <v>20</v>
      </c>
      <c r="X18" s="32"/>
      <c r="Y18" s="36">
        <f>SUM(Y19:Y20)</f>
        <v>0.52</v>
      </c>
      <c r="Z18" s="32"/>
      <c r="AA18" s="37">
        <f>SUM(AA19:AA20)</f>
        <v>0</v>
      </c>
      <c r="AR18" s="38" t="s">
        <v>21</v>
      </c>
      <c r="AT18" s="39" t="s">
        <v>19</v>
      </c>
      <c r="AU18" s="39" t="s">
        <v>21</v>
      </c>
      <c r="AY18" s="38" t="s">
        <v>51</v>
      </c>
      <c r="BK18" s="40">
        <f>SUM(BK19:BK20)</f>
        <v>0</v>
      </c>
    </row>
    <row r="19" spans="2:65" s="1" customFormat="1" ht="25.5" customHeight="1" x14ac:dyDescent="0.3">
      <c r="B19" s="7"/>
      <c r="C19" s="42" t="s">
        <v>61</v>
      </c>
      <c r="D19" s="42" t="s">
        <v>52</v>
      </c>
      <c r="E19" s="43" t="s">
        <v>62</v>
      </c>
      <c r="F19" s="57" t="s">
        <v>63</v>
      </c>
      <c r="G19" s="57"/>
      <c r="H19" s="57"/>
      <c r="I19" s="57"/>
      <c r="J19" s="44" t="s">
        <v>64</v>
      </c>
      <c r="K19" s="45">
        <v>100</v>
      </c>
      <c r="L19" s="58"/>
      <c r="M19" s="58"/>
      <c r="N19" s="58">
        <f>ROUND(L19*K19,2)</f>
        <v>0</v>
      </c>
      <c r="O19" s="58"/>
      <c r="P19" s="58"/>
      <c r="Q19" s="58"/>
      <c r="R19" s="9"/>
      <c r="T19" s="46" t="s">
        <v>4</v>
      </c>
      <c r="U19" s="10" t="s">
        <v>17</v>
      </c>
      <c r="V19" s="47">
        <v>0.2</v>
      </c>
      <c r="W19" s="47">
        <f>V19*K19</f>
        <v>20</v>
      </c>
      <c r="X19" s="47">
        <v>5.1999999999999998E-3</v>
      </c>
      <c r="Y19" s="47">
        <f>X19*K19</f>
        <v>0.52</v>
      </c>
      <c r="Z19" s="47">
        <v>0</v>
      </c>
      <c r="AA19" s="48">
        <f>Z19*K19</f>
        <v>0</v>
      </c>
      <c r="AR19" s="4" t="s">
        <v>56</v>
      </c>
      <c r="AT19" s="4" t="s">
        <v>52</v>
      </c>
      <c r="AU19" s="4" t="s">
        <v>22</v>
      </c>
      <c r="AY19" s="4" t="s">
        <v>51</v>
      </c>
      <c r="BE19" s="49">
        <f>IF(U19="základní",N19,0)</f>
        <v>0</v>
      </c>
      <c r="BF19" s="49">
        <f>IF(U19="snížená",N19,0)</f>
        <v>0</v>
      </c>
      <c r="BG19" s="49">
        <f>IF(U19="zákl. přenesená",N19,0)</f>
        <v>0</v>
      </c>
      <c r="BH19" s="49">
        <f>IF(U19="sníž. přenesená",N19,0)</f>
        <v>0</v>
      </c>
      <c r="BI19" s="49">
        <f>IF(U19="nulová",N19,0)</f>
        <v>0</v>
      </c>
      <c r="BJ19" s="4" t="s">
        <v>21</v>
      </c>
      <c r="BK19" s="49">
        <f>ROUND(L19*K19,2)</f>
        <v>0</v>
      </c>
      <c r="BL19" s="4" t="s">
        <v>56</v>
      </c>
      <c r="BM19" s="4" t="s">
        <v>65</v>
      </c>
    </row>
    <row r="20" spans="2:65" s="1" customFormat="1" ht="25.5" customHeight="1" x14ac:dyDescent="0.3">
      <c r="B20" s="7"/>
      <c r="C20" s="50" t="s">
        <v>56</v>
      </c>
      <c r="D20" s="50" t="s">
        <v>66</v>
      </c>
      <c r="E20" s="51" t="s">
        <v>67</v>
      </c>
      <c r="F20" s="75" t="s">
        <v>68</v>
      </c>
      <c r="G20" s="75"/>
      <c r="H20" s="75"/>
      <c r="I20" s="75"/>
      <c r="J20" s="52" t="s">
        <v>55</v>
      </c>
      <c r="K20" s="53">
        <v>1</v>
      </c>
      <c r="L20" s="74"/>
      <c r="M20" s="74"/>
      <c r="N20" s="74">
        <f>ROUND(L20*K20,2)</f>
        <v>0</v>
      </c>
      <c r="O20" s="58"/>
      <c r="P20" s="58"/>
      <c r="Q20" s="58"/>
      <c r="R20" s="9"/>
      <c r="T20" s="46" t="s">
        <v>4</v>
      </c>
      <c r="U20" s="10" t="s">
        <v>17</v>
      </c>
      <c r="V20" s="47">
        <v>0</v>
      </c>
      <c r="W20" s="47">
        <f>V20*K20</f>
        <v>0</v>
      </c>
      <c r="X20" s="47">
        <v>0</v>
      </c>
      <c r="Y20" s="47">
        <f>X20*K20</f>
        <v>0</v>
      </c>
      <c r="Z20" s="47">
        <v>0</v>
      </c>
      <c r="AA20" s="48">
        <f>Z20*K20</f>
        <v>0</v>
      </c>
      <c r="AR20" s="4" t="s">
        <v>69</v>
      </c>
      <c r="AT20" s="4" t="s">
        <v>66</v>
      </c>
      <c r="AU20" s="4" t="s">
        <v>22</v>
      </c>
      <c r="AY20" s="4" t="s">
        <v>51</v>
      </c>
      <c r="BE20" s="49">
        <f>IF(U20="základní",N20,0)</f>
        <v>0</v>
      </c>
      <c r="BF20" s="49">
        <f>IF(U20="snížená",N20,0)</f>
        <v>0</v>
      </c>
      <c r="BG20" s="49">
        <f>IF(U20="zákl. přenesená",N20,0)</f>
        <v>0</v>
      </c>
      <c r="BH20" s="49">
        <f>IF(U20="sníž. přenesená",N20,0)</f>
        <v>0</v>
      </c>
      <c r="BI20" s="49">
        <f>IF(U20="nulová",N20,0)</f>
        <v>0</v>
      </c>
      <c r="BJ20" s="4" t="s">
        <v>21</v>
      </c>
      <c r="BK20" s="49">
        <f>ROUND(L20*K20,2)</f>
        <v>0</v>
      </c>
      <c r="BL20" s="4" t="s">
        <v>56</v>
      </c>
      <c r="BM20" s="4" t="s">
        <v>70</v>
      </c>
    </row>
    <row r="21" spans="2:65" s="3" customFormat="1" ht="29.85" customHeight="1" x14ac:dyDescent="0.3">
      <c r="B21" s="31"/>
      <c r="C21" s="32"/>
      <c r="D21" s="41" t="s">
        <v>29</v>
      </c>
      <c r="E21" s="41"/>
      <c r="F21" s="41"/>
      <c r="G21" s="41"/>
      <c r="H21" s="41"/>
      <c r="I21" s="41"/>
      <c r="J21" s="41"/>
      <c r="K21" s="41"/>
      <c r="L21" s="41"/>
      <c r="M21" s="41"/>
      <c r="N21" s="59">
        <f>BK21</f>
        <v>0</v>
      </c>
      <c r="O21" s="60"/>
      <c r="P21" s="60"/>
      <c r="Q21" s="60"/>
      <c r="R21" s="34"/>
      <c r="T21" s="35"/>
      <c r="U21" s="32"/>
      <c r="V21" s="32"/>
      <c r="W21" s="36">
        <f>SUM(W22:W33)</f>
        <v>22.36</v>
      </c>
      <c r="X21" s="32"/>
      <c r="Y21" s="36">
        <f>SUM(Y22:Y33)</f>
        <v>9.959999999999998E-2</v>
      </c>
      <c r="Z21" s="32"/>
      <c r="AA21" s="37">
        <f>SUM(AA22:AA33)</f>
        <v>0.44556000000000001</v>
      </c>
      <c r="AR21" s="38" t="s">
        <v>22</v>
      </c>
      <c r="AT21" s="39" t="s">
        <v>19</v>
      </c>
      <c r="AU21" s="39" t="s">
        <v>21</v>
      </c>
      <c r="AY21" s="38" t="s">
        <v>51</v>
      </c>
      <c r="BK21" s="40">
        <f>SUM(BK22:BK33)</f>
        <v>0</v>
      </c>
    </row>
    <row r="22" spans="2:65" s="1" customFormat="1" ht="38.25" customHeight="1" x14ac:dyDescent="0.3">
      <c r="B22" s="7"/>
      <c r="C22" s="42" t="s">
        <v>71</v>
      </c>
      <c r="D22" s="42" t="s">
        <v>52</v>
      </c>
      <c r="E22" s="43" t="s">
        <v>72</v>
      </c>
      <c r="F22" s="57" t="s">
        <v>73</v>
      </c>
      <c r="G22" s="57"/>
      <c r="H22" s="57"/>
      <c r="I22" s="57"/>
      <c r="J22" s="44" t="s">
        <v>74</v>
      </c>
      <c r="K22" s="45">
        <v>80</v>
      </c>
      <c r="L22" s="58"/>
      <c r="M22" s="58"/>
      <c r="N22" s="58">
        <f t="shared" ref="N22:N33" si="0">ROUND(L22*K22,2)</f>
        <v>0</v>
      </c>
      <c r="O22" s="58"/>
      <c r="P22" s="58"/>
      <c r="Q22" s="58"/>
      <c r="R22" s="9"/>
      <c r="T22" s="46" t="s">
        <v>4</v>
      </c>
      <c r="U22" s="10" t="s">
        <v>17</v>
      </c>
      <c r="V22" s="47">
        <v>7.0000000000000007E-2</v>
      </c>
      <c r="W22" s="47">
        <f t="shared" ref="W22:W33" si="1">V22*K22</f>
        <v>5.6000000000000005</v>
      </c>
      <c r="X22" s="47">
        <v>0</v>
      </c>
      <c r="Y22" s="47">
        <f t="shared" ref="Y22:Y33" si="2">X22*K22</f>
        <v>0</v>
      </c>
      <c r="Z22" s="47">
        <v>5.3E-3</v>
      </c>
      <c r="AA22" s="48">
        <f t="shared" ref="AA22:AA33" si="3">Z22*K22</f>
        <v>0.42399999999999999</v>
      </c>
      <c r="AR22" s="4" t="s">
        <v>75</v>
      </c>
      <c r="AT22" s="4" t="s">
        <v>52</v>
      </c>
      <c r="AU22" s="4" t="s">
        <v>22</v>
      </c>
      <c r="AY22" s="4" t="s">
        <v>51</v>
      </c>
      <c r="BE22" s="49">
        <f t="shared" ref="BE22:BE33" si="4">IF(U22="základní",N22,0)</f>
        <v>0</v>
      </c>
      <c r="BF22" s="49">
        <f t="shared" ref="BF22:BF33" si="5">IF(U22="snížená",N22,0)</f>
        <v>0</v>
      </c>
      <c r="BG22" s="49">
        <f t="shared" ref="BG22:BG33" si="6">IF(U22="zákl. přenesená",N22,0)</f>
        <v>0</v>
      </c>
      <c r="BH22" s="49">
        <f t="shared" ref="BH22:BH33" si="7">IF(U22="sníž. přenesená",N22,0)</f>
        <v>0</v>
      </c>
      <c r="BI22" s="49">
        <f t="shared" ref="BI22:BI33" si="8">IF(U22="nulová",N22,0)</f>
        <v>0</v>
      </c>
      <c r="BJ22" s="4" t="s">
        <v>21</v>
      </c>
      <c r="BK22" s="49">
        <f t="shared" ref="BK22:BK33" si="9">ROUND(L22*K22,2)</f>
        <v>0</v>
      </c>
      <c r="BL22" s="4" t="s">
        <v>75</v>
      </c>
      <c r="BM22" s="4" t="s">
        <v>76</v>
      </c>
    </row>
    <row r="23" spans="2:65" s="1" customFormat="1" ht="25.5" customHeight="1" x14ac:dyDescent="0.3">
      <c r="B23" s="7"/>
      <c r="C23" s="42" t="s">
        <v>77</v>
      </c>
      <c r="D23" s="42" t="s">
        <v>52</v>
      </c>
      <c r="E23" s="43" t="s">
        <v>78</v>
      </c>
      <c r="F23" s="57" t="s">
        <v>79</v>
      </c>
      <c r="G23" s="57"/>
      <c r="H23" s="57"/>
      <c r="I23" s="57"/>
      <c r="J23" s="44" t="s">
        <v>74</v>
      </c>
      <c r="K23" s="45">
        <v>4</v>
      </c>
      <c r="L23" s="58"/>
      <c r="M23" s="58"/>
      <c r="N23" s="58">
        <f t="shared" si="0"/>
        <v>0</v>
      </c>
      <c r="O23" s="58"/>
      <c r="P23" s="58"/>
      <c r="Q23" s="58"/>
      <c r="R23" s="9"/>
      <c r="T23" s="46" t="s">
        <v>4</v>
      </c>
      <c r="U23" s="10" t="s">
        <v>17</v>
      </c>
      <c r="V23" s="47">
        <v>0.13800000000000001</v>
      </c>
      <c r="W23" s="47">
        <f t="shared" si="1"/>
        <v>0.55200000000000005</v>
      </c>
      <c r="X23" s="47">
        <v>0</v>
      </c>
      <c r="Y23" s="47">
        <f t="shared" si="2"/>
        <v>0</v>
      </c>
      <c r="Z23" s="47">
        <v>5.3899999999999998E-3</v>
      </c>
      <c r="AA23" s="48">
        <f t="shared" si="3"/>
        <v>2.1559999999999999E-2</v>
      </c>
      <c r="AR23" s="4" t="s">
        <v>75</v>
      </c>
      <c r="AT23" s="4" t="s">
        <v>52</v>
      </c>
      <c r="AU23" s="4" t="s">
        <v>22</v>
      </c>
      <c r="AY23" s="4" t="s">
        <v>51</v>
      </c>
      <c r="BE23" s="49">
        <f t="shared" si="4"/>
        <v>0</v>
      </c>
      <c r="BF23" s="49">
        <f t="shared" si="5"/>
        <v>0</v>
      </c>
      <c r="BG23" s="49">
        <f t="shared" si="6"/>
        <v>0</v>
      </c>
      <c r="BH23" s="49">
        <f t="shared" si="7"/>
        <v>0</v>
      </c>
      <c r="BI23" s="49">
        <f t="shared" si="8"/>
        <v>0</v>
      </c>
      <c r="BJ23" s="4" t="s">
        <v>21</v>
      </c>
      <c r="BK23" s="49">
        <f t="shared" si="9"/>
        <v>0</v>
      </c>
      <c r="BL23" s="4" t="s">
        <v>75</v>
      </c>
      <c r="BM23" s="4" t="s">
        <v>80</v>
      </c>
    </row>
    <row r="24" spans="2:65" s="1" customFormat="1" ht="38.25" customHeight="1" x14ac:dyDescent="0.3">
      <c r="B24" s="7"/>
      <c r="C24" s="42" t="s">
        <v>81</v>
      </c>
      <c r="D24" s="42" t="s">
        <v>52</v>
      </c>
      <c r="E24" s="43" t="s">
        <v>82</v>
      </c>
      <c r="F24" s="57" t="s">
        <v>83</v>
      </c>
      <c r="G24" s="57"/>
      <c r="H24" s="57"/>
      <c r="I24" s="57"/>
      <c r="J24" s="44" t="s">
        <v>74</v>
      </c>
      <c r="K24" s="45">
        <v>131</v>
      </c>
      <c r="L24" s="58"/>
      <c r="M24" s="58"/>
      <c r="N24" s="58">
        <f t="shared" si="0"/>
        <v>0</v>
      </c>
      <c r="O24" s="58"/>
      <c r="P24" s="58"/>
      <c r="Q24" s="58"/>
      <c r="R24" s="9"/>
      <c r="T24" s="46" t="s">
        <v>4</v>
      </c>
      <c r="U24" s="10" t="s">
        <v>17</v>
      </c>
      <c r="V24" s="47">
        <v>0.11</v>
      </c>
      <c r="W24" s="47">
        <f t="shared" si="1"/>
        <v>14.41</v>
      </c>
      <c r="X24" s="47">
        <v>9.0000000000000006E-5</v>
      </c>
      <c r="Y24" s="47">
        <f t="shared" si="2"/>
        <v>1.179E-2</v>
      </c>
      <c r="Z24" s="47">
        <v>0</v>
      </c>
      <c r="AA24" s="48">
        <f t="shared" si="3"/>
        <v>0</v>
      </c>
      <c r="AR24" s="4" t="s">
        <v>75</v>
      </c>
      <c r="AT24" s="4" t="s">
        <v>52</v>
      </c>
      <c r="AU24" s="4" t="s">
        <v>22</v>
      </c>
      <c r="AY24" s="4" t="s">
        <v>51</v>
      </c>
      <c r="BE24" s="49">
        <f t="shared" si="4"/>
        <v>0</v>
      </c>
      <c r="BF24" s="49">
        <f t="shared" si="5"/>
        <v>0</v>
      </c>
      <c r="BG24" s="49">
        <f t="shared" si="6"/>
        <v>0</v>
      </c>
      <c r="BH24" s="49">
        <f t="shared" si="7"/>
        <v>0</v>
      </c>
      <c r="BI24" s="49">
        <f t="shared" si="8"/>
        <v>0</v>
      </c>
      <c r="BJ24" s="4" t="s">
        <v>21</v>
      </c>
      <c r="BK24" s="49">
        <f t="shared" si="9"/>
        <v>0</v>
      </c>
      <c r="BL24" s="4" t="s">
        <v>75</v>
      </c>
      <c r="BM24" s="4" t="s">
        <v>84</v>
      </c>
    </row>
    <row r="25" spans="2:65" s="1" customFormat="1" ht="25.5" customHeight="1" x14ac:dyDescent="0.3">
      <c r="B25" s="7"/>
      <c r="C25" s="50" t="s">
        <v>69</v>
      </c>
      <c r="D25" s="50" t="s">
        <v>66</v>
      </c>
      <c r="E25" s="51" t="s">
        <v>85</v>
      </c>
      <c r="F25" s="75" t="s">
        <v>86</v>
      </c>
      <c r="G25" s="75"/>
      <c r="H25" s="75"/>
      <c r="I25" s="75"/>
      <c r="J25" s="52" t="s">
        <v>74</v>
      </c>
      <c r="K25" s="53">
        <v>8</v>
      </c>
      <c r="L25" s="74"/>
      <c r="M25" s="74"/>
      <c r="N25" s="74">
        <f t="shared" si="0"/>
        <v>0</v>
      </c>
      <c r="O25" s="58"/>
      <c r="P25" s="58"/>
      <c r="Q25" s="58"/>
      <c r="R25" s="9"/>
      <c r="T25" s="46" t="s">
        <v>4</v>
      </c>
      <c r="U25" s="10" t="s">
        <v>17</v>
      </c>
      <c r="V25" s="47">
        <v>0</v>
      </c>
      <c r="W25" s="47">
        <f t="shared" si="1"/>
        <v>0</v>
      </c>
      <c r="X25" s="47">
        <v>2.7E-4</v>
      </c>
      <c r="Y25" s="47">
        <f t="shared" si="2"/>
        <v>2.16E-3</v>
      </c>
      <c r="Z25" s="47">
        <v>0</v>
      </c>
      <c r="AA25" s="48">
        <f t="shared" si="3"/>
        <v>0</v>
      </c>
      <c r="AR25" s="4" t="s">
        <v>87</v>
      </c>
      <c r="AT25" s="4" t="s">
        <v>66</v>
      </c>
      <c r="AU25" s="4" t="s">
        <v>22</v>
      </c>
      <c r="AY25" s="4" t="s">
        <v>51</v>
      </c>
      <c r="BE25" s="49">
        <f t="shared" si="4"/>
        <v>0</v>
      </c>
      <c r="BF25" s="49">
        <f t="shared" si="5"/>
        <v>0</v>
      </c>
      <c r="BG25" s="49">
        <f t="shared" si="6"/>
        <v>0</v>
      </c>
      <c r="BH25" s="49">
        <f t="shared" si="7"/>
        <v>0</v>
      </c>
      <c r="BI25" s="49">
        <f t="shared" si="8"/>
        <v>0</v>
      </c>
      <c r="BJ25" s="4" t="s">
        <v>21</v>
      </c>
      <c r="BK25" s="49">
        <f t="shared" si="9"/>
        <v>0</v>
      </c>
      <c r="BL25" s="4" t="s">
        <v>75</v>
      </c>
      <c r="BM25" s="4" t="s">
        <v>88</v>
      </c>
    </row>
    <row r="26" spans="2:65" s="1" customFormat="1" ht="25.5" customHeight="1" x14ac:dyDescent="0.3">
      <c r="B26" s="7"/>
      <c r="C26" s="50" t="s">
        <v>89</v>
      </c>
      <c r="D26" s="50" t="s">
        <v>66</v>
      </c>
      <c r="E26" s="51" t="s">
        <v>90</v>
      </c>
      <c r="F26" s="75" t="s">
        <v>91</v>
      </c>
      <c r="G26" s="75"/>
      <c r="H26" s="75"/>
      <c r="I26" s="75"/>
      <c r="J26" s="52" t="s">
        <v>74</v>
      </c>
      <c r="K26" s="53">
        <v>3</v>
      </c>
      <c r="L26" s="74"/>
      <c r="M26" s="74"/>
      <c r="N26" s="74">
        <f t="shared" si="0"/>
        <v>0</v>
      </c>
      <c r="O26" s="58"/>
      <c r="P26" s="58"/>
      <c r="Q26" s="58"/>
      <c r="R26" s="9"/>
      <c r="T26" s="46" t="s">
        <v>4</v>
      </c>
      <c r="U26" s="10" t="s">
        <v>17</v>
      </c>
      <c r="V26" s="47">
        <v>0</v>
      </c>
      <c r="W26" s="47">
        <f t="shared" si="1"/>
        <v>0</v>
      </c>
      <c r="X26" s="47">
        <v>2.9E-4</v>
      </c>
      <c r="Y26" s="47">
        <f t="shared" si="2"/>
        <v>8.7000000000000001E-4</v>
      </c>
      <c r="Z26" s="47">
        <v>0</v>
      </c>
      <c r="AA26" s="48">
        <f t="shared" si="3"/>
        <v>0</v>
      </c>
      <c r="AR26" s="4" t="s">
        <v>87</v>
      </c>
      <c r="AT26" s="4" t="s">
        <v>66</v>
      </c>
      <c r="AU26" s="4" t="s">
        <v>22</v>
      </c>
      <c r="AY26" s="4" t="s">
        <v>51</v>
      </c>
      <c r="BE26" s="49">
        <f t="shared" si="4"/>
        <v>0</v>
      </c>
      <c r="BF26" s="49">
        <f t="shared" si="5"/>
        <v>0</v>
      </c>
      <c r="BG26" s="49">
        <f t="shared" si="6"/>
        <v>0</v>
      </c>
      <c r="BH26" s="49">
        <f t="shared" si="7"/>
        <v>0</v>
      </c>
      <c r="BI26" s="49">
        <f t="shared" si="8"/>
        <v>0</v>
      </c>
      <c r="BJ26" s="4" t="s">
        <v>21</v>
      </c>
      <c r="BK26" s="49">
        <f t="shared" si="9"/>
        <v>0</v>
      </c>
      <c r="BL26" s="4" t="s">
        <v>75</v>
      </c>
      <c r="BM26" s="4" t="s">
        <v>92</v>
      </c>
    </row>
    <row r="27" spans="2:65" s="1" customFormat="1" ht="25.5" customHeight="1" x14ac:dyDescent="0.3">
      <c r="B27" s="7"/>
      <c r="C27" s="50" t="s">
        <v>93</v>
      </c>
      <c r="D27" s="50" t="s">
        <v>66</v>
      </c>
      <c r="E27" s="51" t="s">
        <v>94</v>
      </c>
      <c r="F27" s="75" t="s">
        <v>95</v>
      </c>
      <c r="G27" s="75"/>
      <c r="H27" s="75"/>
      <c r="I27" s="75"/>
      <c r="J27" s="52" t="s">
        <v>74</v>
      </c>
      <c r="K27" s="53">
        <v>58</v>
      </c>
      <c r="L27" s="74"/>
      <c r="M27" s="74"/>
      <c r="N27" s="74">
        <f t="shared" si="0"/>
        <v>0</v>
      </c>
      <c r="O27" s="58"/>
      <c r="P27" s="58"/>
      <c r="Q27" s="58"/>
      <c r="R27" s="9"/>
      <c r="T27" s="46" t="s">
        <v>4</v>
      </c>
      <c r="U27" s="10" t="s">
        <v>17</v>
      </c>
      <c r="V27" s="47">
        <v>0</v>
      </c>
      <c r="W27" s="47">
        <f t="shared" si="1"/>
        <v>0</v>
      </c>
      <c r="X27" s="47">
        <v>3.2000000000000003E-4</v>
      </c>
      <c r="Y27" s="47">
        <f t="shared" si="2"/>
        <v>1.856E-2</v>
      </c>
      <c r="Z27" s="47">
        <v>0</v>
      </c>
      <c r="AA27" s="48">
        <f t="shared" si="3"/>
        <v>0</v>
      </c>
      <c r="AR27" s="4" t="s">
        <v>87</v>
      </c>
      <c r="AT27" s="4" t="s">
        <v>66</v>
      </c>
      <c r="AU27" s="4" t="s">
        <v>22</v>
      </c>
      <c r="AY27" s="4" t="s">
        <v>51</v>
      </c>
      <c r="BE27" s="49">
        <f t="shared" si="4"/>
        <v>0</v>
      </c>
      <c r="BF27" s="49">
        <f t="shared" si="5"/>
        <v>0</v>
      </c>
      <c r="BG27" s="49">
        <f t="shared" si="6"/>
        <v>0</v>
      </c>
      <c r="BH27" s="49">
        <f t="shared" si="7"/>
        <v>0</v>
      </c>
      <c r="BI27" s="49">
        <f t="shared" si="8"/>
        <v>0</v>
      </c>
      <c r="BJ27" s="4" t="s">
        <v>21</v>
      </c>
      <c r="BK27" s="49">
        <f t="shared" si="9"/>
        <v>0</v>
      </c>
      <c r="BL27" s="4" t="s">
        <v>75</v>
      </c>
      <c r="BM27" s="4" t="s">
        <v>96</v>
      </c>
    </row>
    <row r="28" spans="2:65" s="1" customFormat="1" ht="25.5" customHeight="1" x14ac:dyDescent="0.3">
      <c r="B28" s="7"/>
      <c r="C28" s="50" t="s">
        <v>97</v>
      </c>
      <c r="D28" s="50" t="s">
        <v>66</v>
      </c>
      <c r="E28" s="51" t="s">
        <v>98</v>
      </c>
      <c r="F28" s="75" t="s">
        <v>99</v>
      </c>
      <c r="G28" s="75"/>
      <c r="H28" s="75"/>
      <c r="I28" s="75"/>
      <c r="J28" s="52" t="s">
        <v>74</v>
      </c>
      <c r="K28" s="53">
        <v>10</v>
      </c>
      <c r="L28" s="74"/>
      <c r="M28" s="74"/>
      <c r="N28" s="74">
        <f t="shared" si="0"/>
        <v>0</v>
      </c>
      <c r="O28" s="58"/>
      <c r="P28" s="58"/>
      <c r="Q28" s="58"/>
      <c r="R28" s="9"/>
      <c r="T28" s="46" t="s">
        <v>4</v>
      </c>
      <c r="U28" s="10" t="s">
        <v>17</v>
      </c>
      <c r="V28" s="47">
        <v>0</v>
      </c>
      <c r="W28" s="47">
        <f t="shared" si="1"/>
        <v>0</v>
      </c>
      <c r="X28" s="47">
        <v>7.2000000000000005E-4</v>
      </c>
      <c r="Y28" s="47">
        <f t="shared" si="2"/>
        <v>7.2000000000000007E-3</v>
      </c>
      <c r="Z28" s="47">
        <v>0</v>
      </c>
      <c r="AA28" s="48">
        <f t="shared" si="3"/>
        <v>0</v>
      </c>
      <c r="AR28" s="4" t="s">
        <v>87</v>
      </c>
      <c r="AT28" s="4" t="s">
        <v>66</v>
      </c>
      <c r="AU28" s="4" t="s">
        <v>22</v>
      </c>
      <c r="AY28" s="4" t="s">
        <v>51</v>
      </c>
      <c r="BE28" s="49">
        <f t="shared" si="4"/>
        <v>0</v>
      </c>
      <c r="BF28" s="49">
        <f t="shared" si="5"/>
        <v>0</v>
      </c>
      <c r="BG28" s="49">
        <f t="shared" si="6"/>
        <v>0</v>
      </c>
      <c r="BH28" s="49">
        <f t="shared" si="7"/>
        <v>0</v>
      </c>
      <c r="BI28" s="49">
        <f t="shared" si="8"/>
        <v>0</v>
      </c>
      <c r="BJ28" s="4" t="s">
        <v>21</v>
      </c>
      <c r="BK28" s="49">
        <f t="shared" si="9"/>
        <v>0</v>
      </c>
      <c r="BL28" s="4" t="s">
        <v>75</v>
      </c>
      <c r="BM28" s="4" t="s">
        <v>100</v>
      </c>
    </row>
    <row r="29" spans="2:65" s="1" customFormat="1" ht="25.5" customHeight="1" x14ac:dyDescent="0.3">
      <c r="B29" s="7"/>
      <c r="C29" s="50" t="s">
        <v>101</v>
      </c>
      <c r="D29" s="50" t="s">
        <v>66</v>
      </c>
      <c r="E29" s="51" t="s">
        <v>102</v>
      </c>
      <c r="F29" s="75" t="s">
        <v>103</v>
      </c>
      <c r="G29" s="75"/>
      <c r="H29" s="75"/>
      <c r="I29" s="75"/>
      <c r="J29" s="52" t="s">
        <v>74</v>
      </c>
      <c r="K29" s="53">
        <v>34</v>
      </c>
      <c r="L29" s="74"/>
      <c r="M29" s="74"/>
      <c r="N29" s="74">
        <f t="shared" si="0"/>
        <v>0</v>
      </c>
      <c r="O29" s="58"/>
      <c r="P29" s="58"/>
      <c r="Q29" s="58"/>
      <c r="R29" s="9"/>
      <c r="T29" s="46" t="s">
        <v>4</v>
      </c>
      <c r="U29" s="10" t="s">
        <v>17</v>
      </c>
      <c r="V29" s="47">
        <v>0</v>
      </c>
      <c r="W29" s="47">
        <f t="shared" si="1"/>
        <v>0</v>
      </c>
      <c r="X29" s="47">
        <v>7.7999999999999999E-4</v>
      </c>
      <c r="Y29" s="47">
        <f t="shared" si="2"/>
        <v>2.6519999999999998E-2</v>
      </c>
      <c r="Z29" s="47">
        <v>0</v>
      </c>
      <c r="AA29" s="48">
        <f t="shared" si="3"/>
        <v>0</v>
      </c>
      <c r="AR29" s="4" t="s">
        <v>87</v>
      </c>
      <c r="AT29" s="4" t="s">
        <v>66</v>
      </c>
      <c r="AU29" s="4" t="s">
        <v>22</v>
      </c>
      <c r="AY29" s="4" t="s">
        <v>51</v>
      </c>
      <c r="BE29" s="49">
        <f t="shared" si="4"/>
        <v>0</v>
      </c>
      <c r="BF29" s="49">
        <f t="shared" si="5"/>
        <v>0</v>
      </c>
      <c r="BG29" s="49">
        <f t="shared" si="6"/>
        <v>0</v>
      </c>
      <c r="BH29" s="49">
        <f t="shared" si="7"/>
        <v>0</v>
      </c>
      <c r="BI29" s="49">
        <f t="shared" si="8"/>
        <v>0</v>
      </c>
      <c r="BJ29" s="4" t="s">
        <v>21</v>
      </c>
      <c r="BK29" s="49">
        <f t="shared" si="9"/>
        <v>0</v>
      </c>
      <c r="BL29" s="4" t="s">
        <v>75</v>
      </c>
      <c r="BM29" s="4" t="s">
        <v>104</v>
      </c>
    </row>
    <row r="30" spans="2:65" s="1" customFormat="1" ht="25.5" customHeight="1" x14ac:dyDescent="0.3">
      <c r="B30" s="7"/>
      <c r="C30" s="50" t="s">
        <v>105</v>
      </c>
      <c r="D30" s="50" t="s">
        <v>66</v>
      </c>
      <c r="E30" s="51" t="s">
        <v>106</v>
      </c>
      <c r="F30" s="75" t="s">
        <v>107</v>
      </c>
      <c r="G30" s="75"/>
      <c r="H30" s="75"/>
      <c r="I30" s="75"/>
      <c r="J30" s="52" t="s">
        <v>74</v>
      </c>
      <c r="K30" s="53">
        <v>18</v>
      </c>
      <c r="L30" s="74"/>
      <c r="M30" s="74"/>
      <c r="N30" s="74">
        <f t="shared" si="0"/>
        <v>0</v>
      </c>
      <c r="O30" s="58"/>
      <c r="P30" s="58"/>
      <c r="Q30" s="58"/>
      <c r="R30" s="9"/>
      <c r="T30" s="46" t="s">
        <v>4</v>
      </c>
      <c r="U30" s="10" t="s">
        <v>17</v>
      </c>
      <c r="V30" s="47">
        <v>0</v>
      </c>
      <c r="W30" s="47">
        <f t="shared" si="1"/>
        <v>0</v>
      </c>
      <c r="X30" s="47">
        <v>8.8000000000000003E-4</v>
      </c>
      <c r="Y30" s="47">
        <f t="shared" si="2"/>
        <v>1.584E-2</v>
      </c>
      <c r="Z30" s="47">
        <v>0</v>
      </c>
      <c r="AA30" s="48">
        <f t="shared" si="3"/>
        <v>0</v>
      </c>
      <c r="AR30" s="4" t="s">
        <v>87</v>
      </c>
      <c r="AT30" s="4" t="s">
        <v>66</v>
      </c>
      <c r="AU30" s="4" t="s">
        <v>22</v>
      </c>
      <c r="AY30" s="4" t="s">
        <v>51</v>
      </c>
      <c r="BE30" s="49">
        <f t="shared" si="4"/>
        <v>0</v>
      </c>
      <c r="BF30" s="49">
        <f t="shared" si="5"/>
        <v>0</v>
      </c>
      <c r="BG30" s="49">
        <f t="shared" si="6"/>
        <v>0</v>
      </c>
      <c r="BH30" s="49">
        <f t="shared" si="7"/>
        <v>0</v>
      </c>
      <c r="BI30" s="49">
        <f t="shared" si="8"/>
        <v>0</v>
      </c>
      <c r="BJ30" s="4" t="s">
        <v>21</v>
      </c>
      <c r="BK30" s="49">
        <f t="shared" si="9"/>
        <v>0</v>
      </c>
      <c r="BL30" s="4" t="s">
        <v>75</v>
      </c>
      <c r="BM30" s="4" t="s">
        <v>108</v>
      </c>
    </row>
    <row r="31" spans="2:65" s="1" customFormat="1" ht="38.25" customHeight="1" x14ac:dyDescent="0.3">
      <c r="B31" s="7"/>
      <c r="C31" s="42" t="s">
        <v>109</v>
      </c>
      <c r="D31" s="42" t="s">
        <v>52</v>
      </c>
      <c r="E31" s="43" t="s">
        <v>110</v>
      </c>
      <c r="F31" s="57" t="s">
        <v>111</v>
      </c>
      <c r="G31" s="57"/>
      <c r="H31" s="57"/>
      <c r="I31" s="57"/>
      <c r="J31" s="44" t="s">
        <v>74</v>
      </c>
      <c r="K31" s="45">
        <v>14</v>
      </c>
      <c r="L31" s="58"/>
      <c r="M31" s="58"/>
      <c r="N31" s="58">
        <f t="shared" si="0"/>
        <v>0</v>
      </c>
      <c r="O31" s="58"/>
      <c r="P31" s="58"/>
      <c r="Q31" s="58"/>
      <c r="R31" s="9"/>
      <c r="T31" s="46" t="s">
        <v>4</v>
      </c>
      <c r="U31" s="10" t="s">
        <v>17</v>
      </c>
      <c r="V31" s="47">
        <v>0.11600000000000001</v>
      </c>
      <c r="W31" s="47">
        <f t="shared" si="1"/>
        <v>1.6240000000000001</v>
      </c>
      <c r="X31" s="47">
        <v>1.7000000000000001E-4</v>
      </c>
      <c r="Y31" s="47">
        <f t="shared" si="2"/>
        <v>2.3800000000000002E-3</v>
      </c>
      <c r="Z31" s="47">
        <v>0</v>
      </c>
      <c r="AA31" s="48">
        <f t="shared" si="3"/>
        <v>0</v>
      </c>
      <c r="AR31" s="4" t="s">
        <v>75</v>
      </c>
      <c r="AT31" s="4" t="s">
        <v>52</v>
      </c>
      <c r="AU31" s="4" t="s">
        <v>22</v>
      </c>
      <c r="AY31" s="4" t="s">
        <v>51</v>
      </c>
      <c r="BE31" s="49">
        <f t="shared" si="4"/>
        <v>0</v>
      </c>
      <c r="BF31" s="49">
        <f t="shared" si="5"/>
        <v>0</v>
      </c>
      <c r="BG31" s="49">
        <f t="shared" si="6"/>
        <v>0</v>
      </c>
      <c r="BH31" s="49">
        <f t="shared" si="7"/>
        <v>0</v>
      </c>
      <c r="BI31" s="49">
        <f t="shared" si="8"/>
        <v>0</v>
      </c>
      <c r="BJ31" s="4" t="s">
        <v>21</v>
      </c>
      <c r="BK31" s="49">
        <f t="shared" si="9"/>
        <v>0</v>
      </c>
      <c r="BL31" s="4" t="s">
        <v>75</v>
      </c>
      <c r="BM31" s="4" t="s">
        <v>112</v>
      </c>
    </row>
    <row r="32" spans="2:65" s="1" customFormat="1" ht="25.5" customHeight="1" x14ac:dyDescent="0.3">
      <c r="B32" s="7"/>
      <c r="C32" s="50" t="s">
        <v>1</v>
      </c>
      <c r="D32" s="50" t="s">
        <v>66</v>
      </c>
      <c r="E32" s="51" t="s">
        <v>113</v>
      </c>
      <c r="F32" s="75" t="s">
        <v>114</v>
      </c>
      <c r="G32" s="75"/>
      <c r="H32" s="75"/>
      <c r="I32" s="75"/>
      <c r="J32" s="52" t="s">
        <v>74</v>
      </c>
      <c r="K32" s="53">
        <v>14</v>
      </c>
      <c r="L32" s="74"/>
      <c r="M32" s="74"/>
      <c r="N32" s="74">
        <f t="shared" si="0"/>
        <v>0</v>
      </c>
      <c r="O32" s="58"/>
      <c r="P32" s="58"/>
      <c r="Q32" s="58"/>
      <c r="R32" s="9"/>
      <c r="T32" s="46" t="s">
        <v>4</v>
      </c>
      <c r="U32" s="10" t="s">
        <v>17</v>
      </c>
      <c r="V32" s="47">
        <v>0</v>
      </c>
      <c r="W32" s="47">
        <f t="shared" si="1"/>
        <v>0</v>
      </c>
      <c r="X32" s="47">
        <v>1.0200000000000001E-3</v>
      </c>
      <c r="Y32" s="47">
        <f t="shared" si="2"/>
        <v>1.4280000000000001E-2</v>
      </c>
      <c r="Z32" s="47">
        <v>0</v>
      </c>
      <c r="AA32" s="48">
        <f t="shared" si="3"/>
        <v>0</v>
      </c>
      <c r="AR32" s="4" t="s">
        <v>87</v>
      </c>
      <c r="AT32" s="4" t="s">
        <v>66</v>
      </c>
      <c r="AU32" s="4" t="s">
        <v>22</v>
      </c>
      <c r="AY32" s="4" t="s">
        <v>51</v>
      </c>
      <c r="BE32" s="49">
        <f t="shared" si="4"/>
        <v>0</v>
      </c>
      <c r="BF32" s="49">
        <f t="shared" si="5"/>
        <v>0</v>
      </c>
      <c r="BG32" s="49">
        <f t="shared" si="6"/>
        <v>0</v>
      </c>
      <c r="BH32" s="49">
        <f t="shared" si="7"/>
        <v>0</v>
      </c>
      <c r="BI32" s="49">
        <f t="shared" si="8"/>
        <v>0</v>
      </c>
      <c r="BJ32" s="4" t="s">
        <v>21</v>
      </c>
      <c r="BK32" s="49">
        <f t="shared" si="9"/>
        <v>0</v>
      </c>
      <c r="BL32" s="4" t="s">
        <v>75</v>
      </c>
      <c r="BM32" s="4" t="s">
        <v>115</v>
      </c>
    </row>
    <row r="33" spans="2:65" s="1" customFormat="1" ht="25.5" customHeight="1" x14ac:dyDescent="0.3">
      <c r="B33" s="7"/>
      <c r="C33" s="42" t="s">
        <v>75</v>
      </c>
      <c r="D33" s="42" t="s">
        <v>52</v>
      </c>
      <c r="E33" s="43" t="s">
        <v>116</v>
      </c>
      <c r="F33" s="57" t="s">
        <v>117</v>
      </c>
      <c r="G33" s="57"/>
      <c r="H33" s="57"/>
      <c r="I33" s="57"/>
      <c r="J33" s="44" t="s">
        <v>118</v>
      </c>
      <c r="K33" s="45">
        <v>0.1</v>
      </c>
      <c r="L33" s="58"/>
      <c r="M33" s="58"/>
      <c r="N33" s="58">
        <f t="shared" si="0"/>
        <v>0</v>
      </c>
      <c r="O33" s="58"/>
      <c r="P33" s="58"/>
      <c r="Q33" s="58"/>
      <c r="R33" s="9"/>
      <c r="T33" s="46" t="s">
        <v>4</v>
      </c>
      <c r="U33" s="10" t="s">
        <v>17</v>
      </c>
      <c r="V33" s="47">
        <v>1.74</v>
      </c>
      <c r="W33" s="47">
        <f t="shared" si="1"/>
        <v>0.17400000000000002</v>
      </c>
      <c r="X33" s="47">
        <v>0</v>
      </c>
      <c r="Y33" s="47">
        <f t="shared" si="2"/>
        <v>0</v>
      </c>
      <c r="Z33" s="47">
        <v>0</v>
      </c>
      <c r="AA33" s="48">
        <f t="shared" si="3"/>
        <v>0</v>
      </c>
      <c r="AR33" s="4" t="s">
        <v>75</v>
      </c>
      <c r="AT33" s="4" t="s">
        <v>52</v>
      </c>
      <c r="AU33" s="4" t="s">
        <v>22</v>
      </c>
      <c r="AY33" s="4" t="s">
        <v>51</v>
      </c>
      <c r="BE33" s="49">
        <f t="shared" si="4"/>
        <v>0</v>
      </c>
      <c r="BF33" s="49">
        <f t="shared" si="5"/>
        <v>0</v>
      </c>
      <c r="BG33" s="49">
        <f t="shared" si="6"/>
        <v>0</v>
      </c>
      <c r="BH33" s="49">
        <f t="shared" si="7"/>
        <v>0</v>
      </c>
      <c r="BI33" s="49">
        <f t="shared" si="8"/>
        <v>0</v>
      </c>
      <c r="BJ33" s="4" t="s">
        <v>21</v>
      </c>
      <c r="BK33" s="49">
        <f t="shared" si="9"/>
        <v>0</v>
      </c>
      <c r="BL33" s="4" t="s">
        <v>75</v>
      </c>
      <c r="BM33" s="4" t="s">
        <v>119</v>
      </c>
    </row>
    <row r="34" spans="2:65" s="3" customFormat="1" ht="29.85" customHeight="1" x14ac:dyDescent="0.3">
      <c r="B34" s="31"/>
      <c r="C34" s="32"/>
      <c r="D34" s="41" t="s">
        <v>30</v>
      </c>
      <c r="E34" s="41"/>
      <c r="F34" s="41"/>
      <c r="G34" s="41"/>
      <c r="H34" s="41"/>
      <c r="I34" s="41"/>
      <c r="J34" s="41"/>
      <c r="K34" s="41"/>
      <c r="L34" s="41"/>
      <c r="M34" s="41"/>
      <c r="N34" s="59">
        <f>BK34</f>
        <v>0</v>
      </c>
      <c r="O34" s="60"/>
      <c r="P34" s="60"/>
      <c r="Q34" s="60"/>
      <c r="R34" s="34"/>
      <c r="T34" s="35"/>
      <c r="U34" s="32"/>
      <c r="V34" s="32"/>
      <c r="W34" s="36">
        <f>SUM(W35:W37)</f>
        <v>9.0599299999999996</v>
      </c>
      <c r="X34" s="32"/>
      <c r="Y34" s="36">
        <f>SUM(Y35:Y37)</f>
        <v>1.8769999999999998E-2</v>
      </c>
      <c r="Z34" s="32"/>
      <c r="AA34" s="37">
        <f>SUM(AA35:AA37)</f>
        <v>0</v>
      </c>
      <c r="AR34" s="38" t="s">
        <v>22</v>
      </c>
      <c r="AT34" s="39" t="s">
        <v>19</v>
      </c>
      <c r="AU34" s="39" t="s">
        <v>21</v>
      </c>
      <c r="AY34" s="38" t="s">
        <v>51</v>
      </c>
      <c r="BK34" s="40">
        <f>SUM(BK35:BK37)</f>
        <v>0</v>
      </c>
    </row>
    <row r="35" spans="2:65" s="1" customFormat="1" ht="25.5" customHeight="1" x14ac:dyDescent="0.3">
      <c r="B35" s="7"/>
      <c r="C35" s="42" t="s">
        <v>120</v>
      </c>
      <c r="D35" s="42" t="s">
        <v>52</v>
      </c>
      <c r="E35" s="43" t="s">
        <v>121</v>
      </c>
      <c r="F35" s="57" t="s">
        <v>122</v>
      </c>
      <c r="G35" s="57"/>
      <c r="H35" s="57"/>
      <c r="I35" s="57"/>
      <c r="J35" s="44" t="s">
        <v>74</v>
      </c>
      <c r="K35" s="45">
        <v>13</v>
      </c>
      <c r="L35" s="58"/>
      <c r="M35" s="58"/>
      <c r="N35" s="58">
        <f>ROUND(L35*K35,2)</f>
        <v>0</v>
      </c>
      <c r="O35" s="58"/>
      <c r="P35" s="58"/>
      <c r="Q35" s="58"/>
      <c r="R35" s="9"/>
      <c r="T35" s="46" t="s">
        <v>4</v>
      </c>
      <c r="U35" s="10" t="s">
        <v>17</v>
      </c>
      <c r="V35" s="47">
        <v>0.65900000000000003</v>
      </c>
      <c r="W35" s="47">
        <f>V35*K35</f>
        <v>8.5670000000000002</v>
      </c>
      <c r="X35" s="47">
        <v>2.9E-4</v>
      </c>
      <c r="Y35" s="47">
        <f>X35*K35</f>
        <v>3.7699999999999999E-3</v>
      </c>
      <c r="Z35" s="47">
        <v>0</v>
      </c>
      <c r="AA35" s="48">
        <f>Z35*K35</f>
        <v>0</v>
      </c>
      <c r="AR35" s="4" t="s">
        <v>75</v>
      </c>
      <c r="AT35" s="4" t="s">
        <v>52</v>
      </c>
      <c r="AU35" s="4" t="s">
        <v>22</v>
      </c>
      <c r="AY35" s="4" t="s">
        <v>51</v>
      </c>
      <c r="BE35" s="49">
        <f>IF(U35="základní",N35,0)</f>
        <v>0</v>
      </c>
      <c r="BF35" s="49">
        <f>IF(U35="snížená",N35,0)</f>
        <v>0</v>
      </c>
      <c r="BG35" s="49">
        <f>IF(U35="zákl. přenesená",N35,0)</f>
        <v>0</v>
      </c>
      <c r="BH35" s="49">
        <f>IF(U35="sníž. přenesená",N35,0)</f>
        <v>0</v>
      </c>
      <c r="BI35" s="49">
        <f>IF(U35="nulová",N35,0)</f>
        <v>0</v>
      </c>
      <c r="BJ35" s="4" t="s">
        <v>21</v>
      </c>
      <c r="BK35" s="49">
        <f>ROUND(L35*K35,2)</f>
        <v>0</v>
      </c>
      <c r="BL35" s="4" t="s">
        <v>75</v>
      </c>
      <c r="BM35" s="4" t="s">
        <v>123</v>
      </c>
    </row>
    <row r="36" spans="2:65" s="1" customFormat="1" ht="38.25" customHeight="1" x14ac:dyDescent="0.3">
      <c r="B36" s="7"/>
      <c r="C36" s="42" t="s">
        <v>124</v>
      </c>
      <c r="D36" s="42" t="s">
        <v>52</v>
      </c>
      <c r="E36" s="43" t="s">
        <v>125</v>
      </c>
      <c r="F36" s="57" t="s">
        <v>126</v>
      </c>
      <c r="G36" s="57"/>
      <c r="H36" s="57"/>
      <c r="I36" s="57"/>
      <c r="J36" s="44" t="s">
        <v>127</v>
      </c>
      <c r="K36" s="45">
        <v>1</v>
      </c>
      <c r="L36" s="58"/>
      <c r="M36" s="58"/>
      <c r="N36" s="58">
        <f>ROUND(L36*K36,2)</f>
        <v>0</v>
      </c>
      <c r="O36" s="58"/>
      <c r="P36" s="58"/>
      <c r="Q36" s="58"/>
      <c r="R36" s="9"/>
      <c r="T36" s="46" t="s">
        <v>4</v>
      </c>
      <c r="U36" s="10" t="s">
        <v>17</v>
      </c>
      <c r="V36" s="47">
        <v>0.46500000000000002</v>
      </c>
      <c r="W36" s="47">
        <f>V36*K36</f>
        <v>0.46500000000000002</v>
      </c>
      <c r="X36" s="47">
        <v>1.4999999999999999E-2</v>
      </c>
      <c r="Y36" s="47">
        <f>X36*K36</f>
        <v>1.4999999999999999E-2</v>
      </c>
      <c r="Z36" s="47">
        <v>0</v>
      </c>
      <c r="AA36" s="48">
        <f>Z36*K36</f>
        <v>0</v>
      </c>
      <c r="AR36" s="4" t="s">
        <v>75</v>
      </c>
      <c r="AT36" s="4" t="s">
        <v>52</v>
      </c>
      <c r="AU36" s="4" t="s">
        <v>22</v>
      </c>
      <c r="AY36" s="4" t="s">
        <v>51</v>
      </c>
      <c r="BE36" s="49">
        <f>IF(U36="základní",N36,0)</f>
        <v>0</v>
      </c>
      <c r="BF36" s="49">
        <f>IF(U36="snížená",N36,0)</f>
        <v>0</v>
      </c>
      <c r="BG36" s="49">
        <f>IF(U36="zákl. přenesená",N36,0)</f>
        <v>0</v>
      </c>
      <c r="BH36" s="49">
        <f>IF(U36="sníž. přenesená",N36,0)</f>
        <v>0</v>
      </c>
      <c r="BI36" s="49">
        <f>IF(U36="nulová",N36,0)</f>
        <v>0</v>
      </c>
      <c r="BJ36" s="4" t="s">
        <v>21</v>
      </c>
      <c r="BK36" s="49">
        <f>ROUND(L36*K36,2)</f>
        <v>0</v>
      </c>
      <c r="BL36" s="4" t="s">
        <v>75</v>
      </c>
      <c r="BM36" s="4" t="s">
        <v>128</v>
      </c>
    </row>
    <row r="37" spans="2:65" s="1" customFormat="1" ht="25.5" customHeight="1" x14ac:dyDescent="0.3">
      <c r="B37" s="7"/>
      <c r="C37" s="42" t="s">
        <v>129</v>
      </c>
      <c r="D37" s="42" t="s">
        <v>52</v>
      </c>
      <c r="E37" s="43" t="s">
        <v>130</v>
      </c>
      <c r="F37" s="57" t="s">
        <v>131</v>
      </c>
      <c r="G37" s="57"/>
      <c r="H37" s="57"/>
      <c r="I37" s="57"/>
      <c r="J37" s="44" t="s">
        <v>118</v>
      </c>
      <c r="K37" s="45">
        <v>1.9E-2</v>
      </c>
      <c r="L37" s="58"/>
      <c r="M37" s="58"/>
      <c r="N37" s="58">
        <f>ROUND(L37*K37,2)</f>
        <v>0</v>
      </c>
      <c r="O37" s="58"/>
      <c r="P37" s="58"/>
      <c r="Q37" s="58"/>
      <c r="R37" s="9"/>
      <c r="T37" s="46" t="s">
        <v>4</v>
      </c>
      <c r="U37" s="10" t="s">
        <v>17</v>
      </c>
      <c r="V37" s="47">
        <v>1.47</v>
      </c>
      <c r="W37" s="47">
        <f>V37*K37</f>
        <v>2.793E-2</v>
      </c>
      <c r="X37" s="47">
        <v>0</v>
      </c>
      <c r="Y37" s="47">
        <f>X37*K37</f>
        <v>0</v>
      </c>
      <c r="Z37" s="47">
        <v>0</v>
      </c>
      <c r="AA37" s="48">
        <f>Z37*K37</f>
        <v>0</v>
      </c>
      <c r="AR37" s="4" t="s">
        <v>75</v>
      </c>
      <c r="AT37" s="4" t="s">
        <v>52</v>
      </c>
      <c r="AU37" s="4" t="s">
        <v>22</v>
      </c>
      <c r="AY37" s="4" t="s">
        <v>51</v>
      </c>
      <c r="BE37" s="49">
        <f>IF(U37="základní",N37,0)</f>
        <v>0</v>
      </c>
      <c r="BF37" s="49">
        <f>IF(U37="snížená",N37,0)</f>
        <v>0</v>
      </c>
      <c r="BG37" s="49">
        <f>IF(U37="zákl. přenesená",N37,0)</f>
        <v>0</v>
      </c>
      <c r="BH37" s="49">
        <f>IF(U37="sníž. přenesená",N37,0)</f>
        <v>0</v>
      </c>
      <c r="BI37" s="49">
        <f>IF(U37="nulová",N37,0)</f>
        <v>0</v>
      </c>
      <c r="BJ37" s="4" t="s">
        <v>21</v>
      </c>
      <c r="BK37" s="49">
        <f>ROUND(L37*K37,2)</f>
        <v>0</v>
      </c>
      <c r="BL37" s="4" t="s">
        <v>75</v>
      </c>
      <c r="BM37" s="4" t="s">
        <v>132</v>
      </c>
    </row>
    <row r="38" spans="2:65" s="3" customFormat="1" ht="29.85" customHeight="1" x14ac:dyDescent="0.3">
      <c r="B38" s="31"/>
      <c r="C38" s="32"/>
      <c r="D38" s="41" t="s">
        <v>31</v>
      </c>
      <c r="E38" s="41"/>
      <c r="F38" s="41"/>
      <c r="G38" s="41"/>
      <c r="H38" s="41"/>
      <c r="I38" s="41"/>
      <c r="J38" s="41"/>
      <c r="K38" s="41"/>
      <c r="L38" s="41"/>
      <c r="M38" s="41"/>
      <c r="N38" s="59">
        <f>BK38</f>
        <v>0</v>
      </c>
      <c r="O38" s="60"/>
      <c r="P38" s="60"/>
      <c r="Q38" s="60"/>
      <c r="R38" s="34"/>
      <c r="T38" s="35"/>
      <c r="U38" s="32"/>
      <c r="V38" s="32"/>
      <c r="W38" s="36">
        <f>SUM(W39:W43)</f>
        <v>10.931521</v>
      </c>
      <c r="X38" s="32"/>
      <c r="Y38" s="36">
        <f>SUM(Y39:Y43)</f>
        <v>2.273E-2</v>
      </c>
      <c r="Z38" s="32"/>
      <c r="AA38" s="37">
        <f>SUM(AA39:AA43)</f>
        <v>0</v>
      </c>
      <c r="AR38" s="38" t="s">
        <v>22</v>
      </c>
      <c r="AT38" s="39" t="s">
        <v>19</v>
      </c>
      <c r="AU38" s="39" t="s">
        <v>21</v>
      </c>
      <c r="AY38" s="38" t="s">
        <v>51</v>
      </c>
      <c r="BK38" s="40">
        <f>SUM(BK39:BK43)</f>
        <v>0</v>
      </c>
    </row>
    <row r="39" spans="2:65" s="1" customFormat="1" ht="25.5" customHeight="1" x14ac:dyDescent="0.3">
      <c r="B39" s="7"/>
      <c r="C39" s="42" t="s">
        <v>133</v>
      </c>
      <c r="D39" s="42" t="s">
        <v>52</v>
      </c>
      <c r="E39" s="43" t="s">
        <v>134</v>
      </c>
      <c r="F39" s="57" t="s">
        <v>135</v>
      </c>
      <c r="G39" s="57"/>
      <c r="H39" s="57"/>
      <c r="I39" s="57"/>
      <c r="J39" s="44" t="s">
        <v>74</v>
      </c>
      <c r="K39" s="45">
        <v>16</v>
      </c>
      <c r="L39" s="58"/>
      <c r="M39" s="58"/>
      <c r="N39" s="58">
        <f>ROUND(L39*K39,2)</f>
        <v>0</v>
      </c>
      <c r="O39" s="58"/>
      <c r="P39" s="58"/>
      <c r="Q39" s="58"/>
      <c r="R39" s="9"/>
      <c r="T39" s="46" t="s">
        <v>4</v>
      </c>
      <c r="U39" s="10" t="s">
        <v>17</v>
      </c>
      <c r="V39" s="47">
        <v>0.61599999999999999</v>
      </c>
      <c r="W39" s="47">
        <f>V39*K39</f>
        <v>9.8559999999999999</v>
      </c>
      <c r="X39" s="47">
        <v>9.1E-4</v>
      </c>
      <c r="Y39" s="47">
        <f>X39*K39</f>
        <v>1.456E-2</v>
      </c>
      <c r="Z39" s="47">
        <v>0</v>
      </c>
      <c r="AA39" s="48">
        <f>Z39*K39</f>
        <v>0</v>
      </c>
      <c r="AR39" s="4" t="s">
        <v>75</v>
      </c>
      <c r="AT39" s="4" t="s">
        <v>52</v>
      </c>
      <c r="AU39" s="4" t="s">
        <v>22</v>
      </c>
      <c r="AY39" s="4" t="s">
        <v>51</v>
      </c>
      <c r="BE39" s="49">
        <f>IF(U39="základní",N39,0)</f>
        <v>0</v>
      </c>
      <c r="BF39" s="49">
        <f>IF(U39="snížená",N39,0)</f>
        <v>0</v>
      </c>
      <c r="BG39" s="49">
        <f>IF(U39="zákl. přenesená",N39,0)</f>
        <v>0</v>
      </c>
      <c r="BH39" s="49">
        <f>IF(U39="sníž. přenesená",N39,0)</f>
        <v>0</v>
      </c>
      <c r="BI39" s="49">
        <f>IF(U39="nulová",N39,0)</f>
        <v>0</v>
      </c>
      <c r="BJ39" s="4" t="s">
        <v>21</v>
      </c>
      <c r="BK39" s="49">
        <f>ROUND(L39*K39,2)</f>
        <v>0</v>
      </c>
      <c r="BL39" s="4" t="s">
        <v>75</v>
      </c>
      <c r="BM39" s="4" t="s">
        <v>136</v>
      </c>
    </row>
    <row r="40" spans="2:65" s="1" customFormat="1" ht="38.25" customHeight="1" x14ac:dyDescent="0.3">
      <c r="B40" s="7"/>
      <c r="C40" s="42" t="s">
        <v>0</v>
      </c>
      <c r="D40" s="42" t="s">
        <v>52</v>
      </c>
      <c r="E40" s="43" t="s">
        <v>137</v>
      </c>
      <c r="F40" s="57" t="s">
        <v>138</v>
      </c>
      <c r="G40" s="57"/>
      <c r="H40" s="57"/>
      <c r="I40" s="57"/>
      <c r="J40" s="44" t="s">
        <v>127</v>
      </c>
      <c r="K40" s="45">
        <v>1</v>
      </c>
      <c r="L40" s="58"/>
      <c r="M40" s="58"/>
      <c r="N40" s="58">
        <f>ROUND(L40*K40,2)</f>
        <v>0</v>
      </c>
      <c r="O40" s="58"/>
      <c r="P40" s="58"/>
      <c r="Q40" s="58"/>
      <c r="R40" s="9"/>
      <c r="T40" s="46" t="s">
        <v>4</v>
      </c>
      <c r="U40" s="10" t="s">
        <v>17</v>
      </c>
      <c r="V40" s="47">
        <v>0.375</v>
      </c>
      <c r="W40" s="47">
        <f>V40*K40</f>
        <v>0.375</v>
      </c>
      <c r="X40" s="47">
        <v>1.2700000000000001E-3</v>
      </c>
      <c r="Y40" s="47">
        <f>X40*K40</f>
        <v>1.2700000000000001E-3</v>
      </c>
      <c r="Z40" s="47">
        <v>0</v>
      </c>
      <c r="AA40" s="48">
        <f>Z40*K40</f>
        <v>0</v>
      </c>
      <c r="AR40" s="4" t="s">
        <v>75</v>
      </c>
      <c r="AT40" s="4" t="s">
        <v>52</v>
      </c>
      <c r="AU40" s="4" t="s">
        <v>22</v>
      </c>
      <c r="AY40" s="4" t="s">
        <v>51</v>
      </c>
      <c r="BE40" s="49">
        <f>IF(U40="základní",N40,0)</f>
        <v>0</v>
      </c>
      <c r="BF40" s="49">
        <f>IF(U40="snížená",N40,0)</f>
        <v>0</v>
      </c>
      <c r="BG40" s="49">
        <f>IF(U40="zákl. přenesená",N40,0)</f>
        <v>0</v>
      </c>
      <c r="BH40" s="49">
        <f>IF(U40="sníž. přenesená",N40,0)</f>
        <v>0</v>
      </c>
      <c r="BI40" s="49">
        <f>IF(U40="nulová",N40,0)</f>
        <v>0</v>
      </c>
      <c r="BJ40" s="4" t="s">
        <v>21</v>
      </c>
      <c r="BK40" s="49">
        <f>ROUND(L40*K40,2)</f>
        <v>0</v>
      </c>
      <c r="BL40" s="4" t="s">
        <v>75</v>
      </c>
      <c r="BM40" s="4" t="s">
        <v>139</v>
      </c>
    </row>
    <row r="41" spans="2:65" s="1" customFormat="1" ht="25.5" customHeight="1" x14ac:dyDescent="0.3">
      <c r="B41" s="7"/>
      <c r="C41" s="50" t="s">
        <v>140</v>
      </c>
      <c r="D41" s="50" t="s">
        <v>66</v>
      </c>
      <c r="E41" s="51" t="s">
        <v>141</v>
      </c>
      <c r="F41" s="75" t="s">
        <v>142</v>
      </c>
      <c r="G41" s="75"/>
      <c r="H41" s="75"/>
      <c r="I41" s="75"/>
      <c r="J41" s="52" t="s">
        <v>55</v>
      </c>
      <c r="K41" s="53">
        <v>1</v>
      </c>
      <c r="L41" s="74"/>
      <c r="M41" s="74"/>
      <c r="N41" s="74">
        <f>ROUND(L41*K41,2)</f>
        <v>0</v>
      </c>
      <c r="O41" s="58"/>
      <c r="P41" s="58"/>
      <c r="Q41" s="58"/>
      <c r="R41" s="9"/>
      <c r="T41" s="46" t="s">
        <v>4</v>
      </c>
      <c r="U41" s="10" t="s">
        <v>17</v>
      </c>
      <c r="V41" s="47">
        <v>0</v>
      </c>
      <c r="W41" s="47">
        <f>V41*K41</f>
        <v>0</v>
      </c>
      <c r="X41" s="47">
        <v>5.0000000000000001E-3</v>
      </c>
      <c r="Y41" s="47">
        <f>X41*K41</f>
        <v>5.0000000000000001E-3</v>
      </c>
      <c r="Z41" s="47">
        <v>0</v>
      </c>
      <c r="AA41" s="48">
        <f>Z41*K41</f>
        <v>0</v>
      </c>
      <c r="AR41" s="4" t="s">
        <v>87</v>
      </c>
      <c r="AT41" s="4" t="s">
        <v>66</v>
      </c>
      <c r="AU41" s="4" t="s">
        <v>22</v>
      </c>
      <c r="AY41" s="4" t="s">
        <v>51</v>
      </c>
      <c r="BE41" s="49">
        <f>IF(U41="základní",N41,0)</f>
        <v>0</v>
      </c>
      <c r="BF41" s="49">
        <f>IF(U41="snížená",N41,0)</f>
        <v>0</v>
      </c>
      <c r="BG41" s="49">
        <f>IF(U41="zákl. přenesená",N41,0)</f>
        <v>0</v>
      </c>
      <c r="BH41" s="49">
        <f>IF(U41="sníž. přenesená",N41,0)</f>
        <v>0</v>
      </c>
      <c r="BI41" s="49">
        <f>IF(U41="nulová",N41,0)</f>
        <v>0</v>
      </c>
      <c r="BJ41" s="4" t="s">
        <v>21</v>
      </c>
      <c r="BK41" s="49">
        <f>ROUND(L41*K41,2)</f>
        <v>0</v>
      </c>
      <c r="BL41" s="4" t="s">
        <v>75</v>
      </c>
      <c r="BM41" s="4" t="s">
        <v>143</v>
      </c>
    </row>
    <row r="42" spans="2:65" s="1" customFormat="1" ht="25.5" customHeight="1" x14ac:dyDescent="0.3">
      <c r="B42" s="7"/>
      <c r="C42" s="42" t="s">
        <v>144</v>
      </c>
      <c r="D42" s="42" t="s">
        <v>52</v>
      </c>
      <c r="E42" s="43" t="s">
        <v>145</v>
      </c>
      <c r="F42" s="57" t="s">
        <v>146</v>
      </c>
      <c r="G42" s="57"/>
      <c r="H42" s="57"/>
      <c r="I42" s="57"/>
      <c r="J42" s="44" t="s">
        <v>74</v>
      </c>
      <c r="K42" s="45">
        <v>10</v>
      </c>
      <c r="L42" s="58"/>
      <c r="M42" s="58"/>
      <c r="N42" s="58">
        <f>ROUND(L42*K42,2)</f>
        <v>0</v>
      </c>
      <c r="O42" s="58"/>
      <c r="P42" s="58"/>
      <c r="Q42" s="58"/>
      <c r="R42" s="9"/>
      <c r="T42" s="46" t="s">
        <v>4</v>
      </c>
      <c r="U42" s="10" t="s">
        <v>17</v>
      </c>
      <c r="V42" s="47">
        <v>6.7000000000000004E-2</v>
      </c>
      <c r="W42" s="47">
        <f>V42*K42</f>
        <v>0.67</v>
      </c>
      <c r="X42" s="47">
        <v>1.9000000000000001E-4</v>
      </c>
      <c r="Y42" s="47">
        <f>X42*K42</f>
        <v>1.9000000000000002E-3</v>
      </c>
      <c r="Z42" s="47">
        <v>0</v>
      </c>
      <c r="AA42" s="48">
        <f>Z42*K42</f>
        <v>0</v>
      </c>
      <c r="AR42" s="4" t="s">
        <v>75</v>
      </c>
      <c r="AT42" s="4" t="s">
        <v>52</v>
      </c>
      <c r="AU42" s="4" t="s">
        <v>22</v>
      </c>
      <c r="AY42" s="4" t="s">
        <v>51</v>
      </c>
      <c r="BE42" s="49">
        <f>IF(U42="základní",N42,0)</f>
        <v>0</v>
      </c>
      <c r="BF42" s="49">
        <f>IF(U42="snížená",N42,0)</f>
        <v>0</v>
      </c>
      <c r="BG42" s="49">
        <f>IF(U42="zákl. přenesená",N42,0)</f>
        <v>0</v>
      </c>
      <c r="BH42" s="49">
        <f>IF(U42="sníž. přenesená",N42,0)</f>
        <v>0</v>
      </c>
      <c r="BI42" s="49">
        <f>IF(U42="nulová",N42,0)</f>
        <v>0</v>
      </c>
      <c r="BJ42" s="4" t="s">
        <v>21</v>
      </c>
      <c r="BK42" s="49">
        <f>ROUND(L42*K42,2)</f>
        <v>0</v>
      </c>
      <c r="BL42" s="4" t="s">
        <v>75</v>
      </c>
      <c r="BM42" s="4" t="s">
        <v>147</v>
      </c>
    </row>
    <row r="43" spans="2:65" s="1" customFormat="1" ht="25.5" customHeight="1" x14ac:dyDescent="0.3">
      <c r="B43" s="7"/>
      <c r="C43" s="42" t="s">
        <v>148</v>
      </c>
      <c r="D43" s="42" t="s">
        <v>52</v>
      </c>
      <c r="E43" s="43" t="s">
        <v>149</v>
      </c>
      <c r="F43" s="57" t="s">
        <v>150</v>
      </c>
      <c r="G43" s="57"/>
      <c r="H43" s="57"/>
      <c r="I43" s="57"/>
      <c r="J43" s="44" t="s">
        <v>118</v>
      </c>
      <c r="K43" s="45">
        <v>2.3E-2</v>
      </c>
      <c r="L43" s="58"/>
      <c r="M43" s="58"/>
      <c r="N43" s="58">
        <f>ROUND(L43*K43,2)</f>
        <v>0</v>
      </c>
      <c r="O43" s="58"/>
      <c r="P43" s="58"/>
      <c r="Q43" s="58"/>
      <c r="R43" s="9"/>
      <c r="T43" s="46" t="s">
        <v>4</v>
      </c>
      <c r="U43" s="10" t="s">
        <v>17</v>
      </c>
      <c r="V43" s="47">
        <v>1.327</v>
      </c>
      <c r="W43" s="47">
        <f>V43*K43</f>
        <v>3.0521E-2</v>
      </c>
      <c r="X43" s="47">
        <v>0</v>
      </c>
      <c r="Y43" s="47">
        <f>X43*K43</f>
        <v>0</v>
      </c>
      <c r="Z43" s="47">
        <v>0</v>
      </c>
      <c r="AA43" s="48">
        <f>Z43*K43</f>
        <v>0</v>
      </c>
      <c r="AR43" s="4" t="s">
        <v>75</v>
      </c>
      <c r="AT43" s="4" t="s">
        <v>52</v>
      </c>
      <c r="AU43" s="4" t="s">
        <v>22</v>
      </c>
      <c r="AY43" s="4" t="s">
        <v>51</v>
      </c>
      <c r="BE43" s="49">
        <f>IF(U43="základní",N43,0)</f>
        <v>0</v>
      </c>
      <c r="BF43" s="49">
        <f>IF(U43="snížená",N43,0)</f>
        <v>0</v>
      </c>
      <c r="BG43" s="49">
        <f>IF(U43="zákl. přenesená",N43,0)</f>
        <v>0</v>
      </c>
      <c r="BH43" s="49">
        <f>IF(U43="sníž. přenesená",N43,0)</f>
        <v>0</v>
      </c>
      <c r="BI43" s="49">
        <f>IF(U43="nulová",N43,0)</f>
        <v>0</v>
      </c>
      <c r="BJ43" s="4" t="s">
        <v>21</v>
      </c>
      <c r="BK43" s="49">
        <f>ROUND(L43*K43,2)</f>
        <v>0</v>
      </c>
      <c r="BL43" s="4" t="s">
        <v>75</v>
      </c>
      <c r="BM43" s="4" t="s">
        <v>151</v>
      </c>
    </row>
    <row r="44" spans="2:65" s="3" customFormat="1" ht="29.85" customHeight="1" x14ac:dyDescent="0.3">
      <c r="B44" s="31"/>
      <c r="C44" s="32"/>
      <c r="D44" s="41" t="s">
        <v>32</v>
      </c>
      <c r="E44" s="41"/>
      <c r="F44" s="41"/>
      <c r="G44" s="41"/>
      <c r="H44" s="41"/>
      <c r="I44" s="41"/>
      <c r="J44" s="41"/>
      <c r="K44" s="41"/>
      <c r="L44" s="41"/>
      <c r="M44" s="41"/>
      <c r="N44" s="59">
        <f>BK44</f>
        <v>0</v>
      </c>
      <c r="O44" s="60"/>
      <c r="P44" s="60"/>
      <c r="Q44" s="60"/>
      <c r="R44" s="34"/>
      <c r="T44" s="35"/>
      <c r="U44" s="32"/>
      <c r="V44" s="32"/>
      <c r="W44" s="36">
        <f>SUM(W45:W49)</f>
        <v>4.9879889999999998</v>
      </c>
      <c r="X44" s="32"/>
      <c r="Y44" s="36">
        <f>SUM(Y45:Y49)</f>
        <v>3.2759999999999997E-2</v>
      </c>
      <c r="Z44" s="32"/>
      <c r="AA44" s="37">
        <f>SUM(AA45:AA49)</f>
        <v>0</v>
      </c>
      <c r="AR44" s="38" t="s">
        <v>22</v>
      </c>
      <c r="AT44" s="39" t="s">
        <v>19</v>
      </c>
      <c r="AU44" s="39" t="s">
        <v>21</v>
      </c>
      <c r="AY44" s="38" t="s">
        <v>51</v>
      </c>
      <c r="BK44" s="40">
        <f>SUM(BK45:BK49)</f>
        <v>0</v>
      </c>
    </row>
    <row r="45" spans="2:65" s="1" customFormat="1" ht="38.25" customHeight="1" x14ac:dyDescent="0.3">
      <c r="B45" s="7"/>
      <c r="C45" s="42" t="s">
        <v>152</v>
      </c>
      <c r="D45" s="42" t="s">
        <v>52</v>
      </c>
      <c r="E45" s="43" t="s">
        <v>153</v>
      </c>
      <c r="F45" s="57" t="s">
        <v>154</v>
      </c>
      <c r="G45" s="57"/>
      <c r="H45" s="57"/>
      <c r="I45" s="57"/>
      <c r="J45" s="44" t="s">
        <v>74</v>
      </c>
      <c r="K45" s="45">
        <v>10</v>
      </c>
      <c r="L45" s="58"/>
      <c r="M45" s="58"/>
      <c r="N45" s="58">
        <f>ROUND(L45*K45,2)</f>
        <v>0</v>
      </c>
      <c r="O45" s="58"/>
      <c r="P45" s="58"/>
      <c r="Q45" s="58"/>
      <c r="R45" s="9"/>
      <c r="T45" s="46" t="s">
        <v>4</v>
      </c>
      <c r="U45" s="10" t="s">
        <v>17</v>
      </c>
      <c r="V45" s="47">
        <v>0.40899999999999997</v>
      </c>
      <c r="W45" s="47">
        <f>V45*K45</f>
        <v>4.09</v>
      </c>
      <c r="X45" s="47">
        <v>3.0100000000000001E-3</v>
      </c>
      <c r="Y45" s="47">
        <f>X45*K45</f>
        <v>3.0100000000000002E-2</v>
      </c>
      <c r="Z45" s="47">
        <v>0</v>
      </c>
      <c r="AA45" s="48">
        <f>Z45*K45</f>
        <v>0</v>
      </c>
      <c r="AR45" s="4" t="s">
        <v>75</v>
      </c>
      <c r="AT45" s="4" t="s">
        <v>52</v>
      </c>
      <c r="AU45" s="4" t="s">
        <v>22</v>
      </c>
      <c r="AY45" s="4" t="s">
        <v>51</v>
      </c>
      <c r="BE45" s="49">
        <f>IF(U45="základní",N45,0)</f>
        <v>0</v>
      </c>
      <c r="BF45" s="49">
        <f>IF(U45="snížená",N45,0)</f>
        <v>0</v>
      </c>
      <c r="BG45" s="49">
        <f>IF(U45="zákl. přenesená",N45,0)</f>
        <v>0</v>
      </c>
      <c r="BH45" s="49">
        <f>IF(U45="sníž. přenesená",N45,0)</f>
        <v>0</v>
      </c>
      <c r="BI45" s="49">
        <f>IF(U45="nulová",N45,0)</f>
        <v>0</v>
      </c>
      <c r="BJ45" s="4" t="s">
        <v>21</v>
      </c>
      <c r="BK45" s="49">
        <f>ROUND(L45*K45,2)</f>
        <v>0</v>
      </c>
      <c r="BL45" s="4" t="s">
        <v>75</v>
      </c>
      <c r="BM45" s="4" t="s">
        <v>155</v>
      </c>
    </row>
    <row r="46" spans="2:65" s="1" customFormat="1" ht="25.5" customHeight="1" x14ac:dyDescent="0.3">
      <c r="B46" s="7"/>
      <c r="C46" s="42" t="s">
        <v>156</v>
      </c>
      <c r="D46" s="42" t="s">
        <v>52</v>
      </c>
      <c r="E46" s="43" t="s">
        <v>157</v>
      </c>
      <c r="F46" s="57" t="s">
        <v>158</v>
      </c>
      <c r="G46" s="57"/>
      <c r="H46" s="57"/>
      <c r="I46" s="57"/>
      <c r="J46" s="44" t="s">
        <v>55</v>
      </c>
      <c r="K46" s="45">
        <v>2</v>
      </c>
      <c r="L46" s="58"/>
      <c r="M46" s="58"/>
      <c r="N46" s="58">
        <f>ROUND(L46*K46,2)</f>
        <v>0</v>
      </c>
      <c r="O46" s="58"/>
      <c r="P46" s="58"/>
      <c r="Q46" s="58"/>
      <c r="R46" s="9"/>
      <c r="T46" s="46" t="s">
        <v>4</v>
      </c>
      <c r="U46" s="10" t="s">
        <v>17</v>
      </c>
      <c r="V46" s="47">
        <v>0.2</v>
      </c>
      <c r="W46" s="47">
        <f>V46*K46</f>
        <v>0.4</v>
      </c>
      <c r="X46" s="47">
        <v>4.0000000000000002E-4</v>
      </c>
      <c r="Y46" s="47">
        <f>X46*K46</f>
        <v>8.0000000000000004E-4</v>
      </c>
      <c r="Z46" s="47">
        <v>0</v>
      </c>
      <c r="AA46" s="48">
        <f>Z46*K46</f>
        <v>0</v>
      </c>
      <c r="AR46" s="4" t="s">
        <v>75</v>
      </c>
      <c r="AT46" s="4" t="s">
        <v>52</v>
      </c>
      <c r="AU46" s="4" t="s">
        <v>22</v>
      </c>
      <c r="AY46" s="4" t="s">
        <v>51</v>
      </c>
      <c r="BE46" s="49">
        <f>IF(U46="základní",N46,0)</f>
        <v>0</v>
      </c>
      <c r="BF46" s="49">
        <f>IF(U46="snížená",N46,0)</f>
        <v>0</v>
      </c>
      <c r="BG46" s="49">
        <f>IF(U46="zákl. přenesená",N46,0)</f>
        <v>0</v>
      </c>
      <c r="BH46" s="49">
        <f>IF(U46="sníž. přenesená",N46,0)</f>
        <v>0</v>
      </c>
      <c r="BI46" s="49">
        <f>IF(U46="nulová",N46,0)</f>
        <v>0</v>
      </c>
      <c r="BJ46" s="4" t="s">
        <v>21</v>
      </c>
      <c r="BK46" s="49">
        <f>ROUND(L46*K46,2)</f>
        <v>0</v>
      </c>
      <c r="BL46" s="4" t="s">
        <v>75</v>
      </c>
      <c r="BM46" s="4" t="s">
        <v>159</v>
      </c>
    </row>
    <row r="47" spans="2:65" s="1" customFormat="1" ht="38.25" customHeight="1" x14ac:dyDescent="0.3">
      <c r="B47" s="7"/>
      <c r="C47" s="42" t="s">
        <v>160</v>
      </c>
      <c r="D47" s="42" t="s">
        <v>52</v>
      </c>
      <c r="E47" s="43" t="s">
        <v>161</v>
      </c>
      <c r="F47" s="57" t="s">
        <v>162</v>
      </c>
      <c r="G47" s="57"/>
      <c r="H47" s="57"/>
      <c r="I47" s="57"/>
      <c r="J47" s="44" t="s">
        <v>127</v>
      </c>
      <c r="K47" s="45">
        <v>2</v>
      </c>
      <c r="L47" s="58"/>
      <c r="M47" s="58"/>
      <c r="N47" s="58">
        <f>ROUND(L47*K47,2)</f>
        <v>0</v>
      </c>
      <c r="O47" s="58"/>
      <c r="P47" s="58"/>
      <c r="Q47" s="58"/>
      <c r="R47" s="9"/>
      <c r="T47" s="46" t="s">
        <v>4</v>
      </c>
      <c r="U47" s="10" t="s">
        <v>17</v>
      </c>
      <c r="V47" s="47">
        <v>0.22700000000000001</v>
      </c>
      <c r="W47" s="47">
        <f>V47*K47</f>
        <v>0.45400000000000001</v>
      </c>
      <c r="X47" s="47">
        <v>9.3000000000000005E-4</v>
      </c>
      <c r="Y47" s="47">
        <f>X47*K47</f>
        <v>1.8600000000000001E-3</v>
      </c>
      <c r="Z47" s="47">
        <v>0</v>
      </c>
      <c r="AA47" s="48">
        <f>Z47*K47</f>
        <v>0</v>
      </c>
      <c r="AR47" s="4" t="s">
        <v>75</v>
      </c>
      <c r="AT47" s="4" t="s">
        <v>52</v>
      </c>
      <c r="AU47" s="4" t="s">
        <v>22</v>
      </c>
      <c r="AY47" s="4" t="s">
        <v>51</v>
      </c>
      <c r="BE47" s="49">
        <f>IF(U47="základní",N47,0)</f>
        <v>0</v>
      </c>
      <c r="BF47" s="49">
        <f>IF(U47="snížená",N47,0)</f>
        <v>0</v>
      </c>
      <c r="BG47" s="49">
        <f>IF(U47="zákl. přenesená",N47,0)</f>
        <v>0</v>
      </c>
      <c r="BH47" s="49">
        <f>IF(U47="sníž. přenesená",N47,0)</f>
        <v>0</v>
      </c>
      <c r="BI47" s="49">
        <f>IF(U47="nulová",N47,0)</f>
        <v>0</v>
      </c>
      <c r="BJ47" s="4" t="s">
        <v>21</v>
      </c>
      <c r="BK47" s="49">
        <f>ROUND(L47*K47,2)</f>
        <v>0</v>
      </c>
      <c r="BL47" s="4" t="s">
        <v>75</v>
      </c>
      <c r="BM47" s="4" t="s">
        <v>163</v>
      </c>
    </row>
    <row r="48" spans="2:65" s="1" customFormat="1" ht="25.5" customHeight="1" x14ac:dyDescent="0.3">
      <c r="B48" s="7"/>
      <c r="C48" s="50" t="s">
        <v>164</v>
      </c>
      <c r="D48" s="50" t="s">
        <v>66</v>
      </c>
      <c r="E48" s="51" t="s">
        <v>165</v>
      </c>
      <c r="F48" s="75" t="s">
        <v>166</v>
      </c>
      <c r="G48" s="75"/>
      <c r="H48" s="75"/>
      <c r="I48" s="75"/>
      <c r="J48" s="52" t="s">
        <v>55</v>
      </c>
      <c r="K48" s="53">
        <v>1</v>
      </c>
      <c r="L48" s="74"/>
      <c r="M48" s="74"/>
      <c r="N48" s="74">
        <f>ROUND(L48*K48,2)</f>
        <v>0</v>
      </c>
      <c r="O48" s="58"/>
      <c r="P48" s="58"/>
      <c r="Q48" s="58"/>
      <c r="R48" s="9"/>
      <c r="T48" s="46" t="s">
        <v>4</v>
      </c>
      <c r="U48" s="10" t="s">
        <v>17</v>
      </c>
      <c r="V48" s="47">
        <v>0</v>
      </c>
      <c r="W48" s="47">
        <f>V48*K48</f>
        <v>0</v>
      </c>
      <c r="X48" s="47">
        <v>0</v>
      </c>
      <c r="Y48" s="47">
        <f>X48*K48</f>
        <v>0</v>
      </c>
      <c r="Z48" s="47">
        <v>0</v>
      </c>
      <c r="AA48" s="48">
        <f>Z48*K48</f>
        <v>0</v>
      </c>
      <c r="AR48" s="4" t="s">
        <v>87</v>
      </c>
      <c r="AT48" s="4" t="s">
        <v>66</v>
      </c>
      <c r="AU48" s="4" t="s">
        <v>22</v>
      </c>
      <c r="AY48" s="4" t="s">
        <v>51</v>
      </c>
      <c r="BE48" s="49">
        <f>IF(U48="základní",N48,0)</f>
        <v>0</v>
      </c>
      <c r="BF48" s="49">
        <f>IF(U48="snížená",N48,0)</f>
        <v>0</v>
      </c>
      <c r="BG48" s="49">
        <f>IF(U48="zákl. přenesená",N48,0)</f>
        <v>0</v>
      </c>
      <c r="BH48" s="49">
        <f>IF(U48="sníž. přenesená",N48,0)</f>
        <v>0</v>
      </c>
      <c r="BI48" s="49">
        <f>IF(U48="nulová",N48,0)</f>
        <v>0</v>
      </c>
      <c r="BJ48" s="4" t="s">
        <v>21</v>
      </c>
      <c r="BK48" s="49">
        <f>ROUND(L48*K48,2)</f>
        <v>0</v>
      </c>
      <c r="BL48" s="4" t="s">
        <v>75</v>
      </c>
      <c r="BM48" s="4" t="s">
        <v>167</v>
      </c>
    </row>
    <row r="49" spans="2:65" s="1" customFormat="1" ht="25.5" customHeight="1" x14ac:dyDescent="0.3">
      <c r="B49" s="7"/>
      <c r="C49" s="42" t="s">
        <v>168</v>
      </c>
      <c r="D49" s="42" t="s">
        <v>52</v>
      </c>
      <c r="E49" s="43" t="s">
        <v>169</v>
      </c>
      <c r="F49" s="57" t="s">
        <v>170</v>
      </c>
      <c r="G49" s="57"/>
      <c r="H49" s="57"/>
      <c r="I49" s="57"/>
      <c r="J49" s="44" t="s">
        <v>118</v>
      </c>
      <c r="K49" s="45">
        <v>3.3000000000000002E-2</v>
      </c>
      <c r="L49" s="58"/>
      <c r="M49" s="58"/>
      <c r="N49" s="58">
        <f>ROUND(L49*K49,2)</f>
        <v>0</v>
      </c>
      <c r="O49" s="58"/>
      <c r="P49" s="58"/>
      <c r="Q49" s="58"/>
      <c r="R49" s="9"/>
      <c r="T49" s="46" t="s">
        <v>4</v>
      </c>
      <c r="U49" s="10" t="s">
        <v>17</v>
      </c>
      <c r="V49" s="47">
        <v>1.333</v>
      </c>
      <c r="W49" s="47">
        <f>V49*K49</f>
        <v>4.3989E-2</v>
      </c>
      <c r="X49" s="47">
        <v>0</v>
      </c>
      <c r="Y49" s="47">
        <f>X49*K49</f>
        <v>0</v>
      </c>
      <c r="Z49" s="47">
        <v>0</v>
      </c>
      <c r="AA49" s="48">
        <f>Z49*K49</f>
        <v>0</v>
      </c>
      <c r="AR49" s="4" t="s">
        <v>75</v>
      </c>
      <c r="AT49" s="4" t="s">
        <v>52</v>
      </c>
      <c r="AU49" s="4" t="s">
        <v>22</v>
      </c>
      <c r="AY49" s="4" t="s">
        <v>51</v>
      </c>
      <c r="BE49" s="49">
        <f>IF(U49="základní",N49,0)</f>
        <v>0</v>
      </c>
      <c r="BF49" s="49">
        <f>IF(U49="snížená",N49,0)</f>
        <v>0</v>
      </c>
      <c r="BG49" s="49">
        <f>IF(U49="zákl. přenesená",N49,0)</f>
        <v>0</v>
      </c>
      <c r="BH49" s="49">
        <f>IF(U49="sníž. přenesená",N49,0)</f>
        <v>0</v>
      </c>
      <c r="BI49" s="49">
        <f>IF(U49="nulová",N49,0)</f>
        <v>0</v>
      </c>
      <c r="BJ49" s="4" t="s">
        <v>21</v>
      </c>
      <c r="BK49" s="49">
        <f>ROUND(L49*K49,2)</f>
        <v>0</v>
      </c>
      <c r="BL49" s="4" t="s">
        <v>75</v>
      </c>
      <c r="BM49" s="4" t="s">
        <v>171</v>
      </c>
    </row>
    <row r="50" spans="2:65" s="3" customFormat="1" ht="29.85" customHeight="1" x14ac:dyDescent="0.3">
      <c r="B50" s="31"/>
      <c r="C50" s="32"/>
      <c r="D50" s="41" t="s">
        <v>33</v>
      </c>
      <c r="E50" s="41"/>
      <c r="F50" s="41"/>
      <c r="G50" s="41"/>
      <c r="H50" s="41"/>
      <c r="I50" s="41"/>
      <c r="J50" s="41"/>
      <c r="K50" s="41"/>
      <c r="L50" s="41"/>
      <c r="M50" s="41"/>
      <c r="N50" s="59">
        <f>BK50</f>
        <v>0</v>
      </c>
      <c r="O50" s="60"/>
      <c r="P50" s="60"/>
      <c r="Q50" s="60"/>
      <c r="R50" s="34"/>
      <c r="T50" s="35"/>
      <c r="U50" s="32"/>
      <c r="V50" s="32"/>
      <c r="W50" s="36">
        <f>SUM(W51:W67)</f>
        <v>173.24333200000001</v>
      </c>
      <c r="X50" s="32"/>
      <c r="Y50" s="36">
        <f>SUM(Y51:Y67)</f>
        <v>0.37622</v>
      </c>
      <c r="Z50" s="32"/>
      <c r="AA50" s="37">
        <f>SUM(AA51:AA67)</f>
        <v>2.169</v>
      </c>
      <c r="AR50" s="38" t="s">
        <v>22</v>
      </c>
      <c r="AT50" s="39" t="s">
        <v>19</v>
      </c>
      <c r="AU50" s="39" t="s">
        <v>21</v>
      </c>
      <c r="AY50" s="38" t="s">
        <v>51</v>
      </c>
      <c r="BK50" s="40">
        <f>SUM(BK51:BK67)</f>
        <v>0</v>
      </c>
    </row>
    <row r="51" spans="2:65" s="1" customFormat="1" ht="25.5" customHeight="1" x14ac:dyDescent="0.3">
      <c r="B51" s="7"/>
      <c r="C51" s="42" t="s">
        <v>172</v>
      </c>
      <c r="D51" s="42" t="s">
        <v>52</v>
      </c>
      <c r="E51" s="43" t="s">
        <v>173</v>
      </c>
      <c r="F51" s="57" t="s">
        <v>174</v>
      </c>
      <c r="G51" s="57"/>
      <c r="H51" s="57"/>
      <c r="I51" s="57"/>
      <c r="J51" s="44" t="s">
        <v>127</v>
      </c>
      <c r="K51" s="45">
        <v>4</v>
      </c>
      <c r="L51" s="58"/>
      <c r="M51" s="58"/>
      <c r="N51" s="58">
        <f t="shared" ref="N51:N67" si="10">ROUND(L51*K51,2)</f>
        <v>0</v>
      </c>
      <c r="O51" s="58"/>
      <c r="P51" s="58"/>
      <c r="Q51" s="58"/>
      <c r="R51" s="9"/>
      <c r="T51" s="46" t="s">
        <v>4</v>
      </c>
      <c r="U51" s="10" t="s">
        <v>17</v>
      </c>
      <c r="V51" s="47">
        <v>10.917999999999999</v>
      </c>
      <c r="W51" s="47">
        <f t="shared" ref="W51:W67" si="11">V51*K51</f>
        <v>43.671999999999997</v>
      </c>
      <c r="X51" s="47">
        <v>1.7000000000000001E-4</v>
      </c>
      <c r="Y51" s="47">
        <f t="shared" ref="Y51:Y67" si="12">X51*K51</f>
        <v>6.8000000000000005E-4</v>
      </c>
      <c r="Z51" s="47">
        <v>0.54225000000000001</v>
      </c>
      <c r="AA51" s="48">
        <f t="shared" ref="AA51:AA67" si="13">Z51*K51</f>
        <v>2.169</v>
      </c>
      <c r="AR51" s="4" t="s">
        <v>75</v>
      </c>
      <c r="AT51" s="4" t="s">
        <v>52</v>
      </c>
      <c r="AU51" s="4" t="s">
        <v>22</v>
      </c>
      <c r="AY51" s="4" t="s">
        <v>51</v>
      </c>
      <c r="BE51" s="49">
        <f t="shared" ref="BE51:BE67" si="14">IF(U51="základní",N51,0)</f>
        <v>0</v>
      </c>
      <c r="BF51" s="49">
        <f t="shared" ref="BF51:BF67" si="15">IF(U51="snížená",N51,0)</f>
        <v>0</v>
      </c>
      <c r="BG51" s="49">
        <f t="shared" ref="BG51:BG67" si="16">IF(U51="zákl. přenesená",N51,0)</f>
        <v>0</v>
      </c>
      <c r="BH51" s="49">
        <f t="shared" ref="BH51:BH67" si="17">IF(U51="sníž. přenesená",N51,0)</f>
        <v>0</v>
      </c>
      <c r="BI51" s="49">
        <f t="shared" ref="BI51:BI67" si="18">IF(U51="nulová",N51,0)</f>
        <v>0</v>
      </c>
      <c r="BJ51" s="4" t="s">
        <v>21</v>
      </c>
      <c r="BK51" s="49">
        <f t="shared" ref="BK51:BK67" si="19">ROUND(L51*K51,2)</f>
        <v>0</v>
      </c>
      <c r="BL51" s="4" t="s">
        <v>75</v>
      </c>
      <c r="BM51" s="4" t="s">
        <v>175</v>
      </c>
    </row>
    <row r="52" spans="2:65" s="1" customFormat="1" ht="25.5" customHeight="1" x14ac:dyDescent="0.3">
      <c r="B52" s="7"/>
      <c r="C52" s="42" t="s">
        <v>176</v>
      </c>
      <c r="D52" s="42" t="s">
        <v>52</v>
      </c>
      <c r="E52" s="43" t="s">
        <v>177</v>
      </c>
      <c r="F52" s="57" t="s">
        <v>178</v>
      </c>
      <c r="G52" s="57"/>
      <c r="H52" s="57"/>
      <c r="I52" s="57"/>
      <c r="J52" s="44" t="s">
        <v>127</v>
      </c>
      <c r="K52" s="45">
        <v>4</v>
      </c>
      <c r="L52" s="58"/>
      <c r="M52" s="58"/>
      <c r="N52" s="58">
        <f t="shared" si="10"/>
        <v>0</v>
      </c>
      <c r="O52" s="58"/>
      <c r="P52" s="58"/>
      <c r="Q52" s="58"/>
      <c r="R52" s="9"/>
      <c r="T52" s="46" t="s">
        <v>4</v>
      </c>
      <c r="U52" s="10" t="s">
        <v>17</v>
      </c>
      <c r="V52" s="47">
        <v>11.782999999999999</v>
      </c>
      <c r="W52" s="47">
        <f t="shared" si="11"/>
        <v>47.131999999999998</v>
      </c>
      <c r="X52" s="47">
        <v>7.9000000000000008E-3</v>
      </c>
      <c r="Y52" s="47">
        <f t="shared" si="12"/>
        <v>3.1600000000000003E-2</v>
      </c>
      <c r="Z52" s="47">
        <v>0</v>
      </c>
      <c r="AA52" s="48">
        <f t="shared" si="13"/>
        <v>0</v>
      </c>
      <c r="AR52" s="4" t="s">
        <v>75</v>
      </c>
      <c r="AT52" s="4" t="s">
        <v>52</v>
      </c>
      <c r="AU52" s="4" t="s">
        <v>22</v>
      </c>
      <c r="AY52" s="4" t="s">
        <v>51</v>
      </c>
      <c r="BE52" s="49">
        <f t="shared" si="14"/>
        <v>0</v>
      </c>
      <c r="BF52" s="49">
        <f t="shared" si="15"/>
        <v>0</v>
      </c>
      <c r="BG52" s="49">
        <f t="shared" si="16"/>
        <v>0</v>
      </c>
      <c r="BH52" s="49">
        <f t="shared" si="17"/>
        <v>0</v>
      </c>
      <c r="BI52" s="49">
        <f t="shared" si="18"/>
        <v>0</v>
      </c>
      <c r="BJ52" s="4" t="s">
        <v>21</v>
      </c>
      <c r="BK52" s="49">
        <f t="shared" si="19"/>
        <v>0</v>
      </c>
      <c r="BL52" s="4" t="s">
        <v>75</v>
      </c>
      <c r="BM52" s="4" t="s">
        <v>179</v>
      </c>
    </row>
    <row r="53" spans="2:65" s="1" customFormat="1" ht="25.5" customHeight="1" x14ac:dyDescent="0.3">
      <c r="B53" s="7"/>
      <c r="C53" s="42" t="s">
        <v>87</v>
      </c>
      <c r="D53" s="42" t="s">
        <v>52</v>
      </c>
      <c r="E53" s="43" t="s">
        <v>180</v>
      </c>
      <c r="F53" s="57" t="s">
        <v>181</v>
      </c>
      <c r="G53" s="57"/>
      <c r="H53" s="57"/>
      <c r="I53" s="57"/>
      <c r="J53" s="44" t="s">
        <v>127</v>
      </c>
      <c r="K53" s="45">
        <v>4</v>
      </c>
      <c r="L53" s="58"/>
      <c r="M53" s="58"/>
      <c r="N53" s="58">
        <f t="shared" si="10"/>
        <v>0</v>
      </c>
      <c r="O53" s="58"/>
      <c r="P53" s="58"/>
      <c r="Q53" s="58"/>
      <c r="R53" s="9"/>
      <c r="T53" s="46" t="s">
        <v>4</v>
      </c>
      <c r="U53" s="10" t="s">
        <v>17</v>
      </c>
      <c r="V53" s="47">
        <v>1.258</v>
      </c>
      <c r="W53" s="47">
        <f t="shared" si="11"/>
        <v>5.032</v>
      </c>
      <c r="X53" s="47">
        <v>0</v>
      </c>
      <c r="Y53" s="47">
        <f t="shared" si="12"/>
        <v>0</v>
      </c>
      <c r="Z53" s="47">
        <v>0</v>
      </c>
      <c r="AA53" s="48">
        <f t="shared" si="13"/>
        <v>0</v>
      </c>
      <c r="AR53" s="4" t="s">
        <v>75</v>
      </c>
      <c r="AT53" s="4" t="s">
        <v>52</v>
      </c>
      <c r="AU53" s="4" t="s">
        <v>22</v>
      </c>
      <c r="AY53" s="4" t="s">
        <v>51</v>
      </c>
      <c r="BE53" s="49">
        <f t="shared" si="14"/>
        <v>0</v>
      </c>
      <c r="BF53" s="49">
        <f t="shared" si="15"/>
        <v>0</v>
      </c>
      <c r="BG53" s="49">
        <f t="shared" si="16"/>
        <v>0</v>
      </c>
      <c r="BH53" s="49">
        <f t="shared" si="17"/>
        <v>0</v>
      </c>
      <c r="BI53" s="49">
        <f t="shared" si="18"/>
        <v>0</v>
      </c>
      <c r="BJ53" s="4" t="s">
        <v>21</v>
      </c>
      <c r="BK53" s="49">
        <f t="shared" si="19"/>
        <v>0</v>
      </c>
      <c r="BL53" s="4" t="s">
        <v>75</v>
      </c>
      <c r="BM53" s="4" t="s">
        <v>182</v>
      </c>
    </row>
    <row r="54" spans="2:65" s="1" customFormat="1" ht="38.25" customHeight="1" x14ac:dyDescent="0.3">
      <c r="B54" s="7"/>
      <c r="C54" s="42" t="s">
        <v>183</v>
      </c>
      <c r="D54" s="42" t="s">
        <v>52</v>
      </c>
      <c r="E54" s="43" t="s">
        <v>184</v>
      </c>
      <c r="F54" s="57" t="s">
        <v>185</v>
      </c>
      <c r="G54" s="57"/>
      <c r="H54" s="57"/>
      <c r="I54" s="57"/>
      <c r="J54" s="44" t="s">
        <v>55</v>
      </c>
      <c r="K54" s="45">
        <v>2</v>
      </c>
      <c r="L54" s="58"/>
      <c r="M54" s="58"/>
      <c r="N54" s="58">
        <f t="shared" si="10"/>
        <v>0</v>
      </c>
      <c r="O54" s="58"/>
      <c r="P54" s="58"/>
      <c r="Q54" s="58"/>
      <c r="R54" s="9"/>
      <c r="T54" s="46" t="s">
        <v>4</v>
      </c>
      <c r="U54" s="10" t="s">
        <v>17</v>
      </c>
      <c r="V54" s="47">
        <v>0.73499999999999999</v>
      </c>
      <c r="W54" s="47">
        <f t="shared" si="11"/>
        <v>1.47</v>
      </c>
      <c r="X54" s="47">
        <v>1.17E-3</v>
      </c>
      <c r="Y54" s="47">
        <f t="shared" si="12"/>
        <v>2.3400000000000001E-3</v>
      </c>
      <c r="Z54" s="47">
        <v>0</v>
      </c>
      <c r="AA54" s="48">
        <f t="shared" si="13"/>
        <v>0</v>
      </c>
      <c r="AR54" s="4" t="s">
        <v>75</v>
      </c>
      <c r="AT54" s="4" t="s">
        <v>52</v>
      </c>
      <c r="AU54" s="4" t="s">
        <v>22</v>
      </c>
      <c r="AY54" s="4" t="s">
        <v>51</v>
      </c>
      <c r="BE54" s="49">
        <f t="shared" si="14"/>
        <v>0</v>
      </c>
      <c r="BF54" s="49">
        <f t="shared" si="15"/>
        <v>0</v>
      </c>
      <c r="BG54" s="49">
        <f t="shared" si="16"/>
        <v>0</v>
      </c>
      <c r="BH54" s="49">
        <f t="shared" si="17"/>
        <v>0</v>
      </c>
      <c r="BI54" s="49">
        <f t="shared" si="18"/>
        <v>0</v>
      </c>
      <c r="BJ54" s="4" t="s">
        <v>21</v>
      </c>
      <c r="BK54" s="49">
        <f t="shared" si="19"/>
        <v>0</v>
      </c>
      <c r="BL54" s="4" t="s">
        <v>75</v>
      </c>
      <c r="BM54" s="4" t="s">
        <v>186</v>
      </c>
    </row>
    <row r="55" spans="2:65" s="1" customFormat="1" ht="25.5" customHeight="1" x14ac:dyDescent="0.3">
      <c r="B55" s="7"/>
      <c r="C55" s="42" t="s">
        <v>187</v>
      </c>
      <c r="D55" s="42" t="s">
        <v>52</v>
      </c>
      <c r="E55" s="43" t="s">
        <v>188</v>
      </c>
      <c r="F55" s="57" t="s">
        <v>189</v>
      </c>
      <c r="G55" s="57"/>
      <c r="H55" s="57"/>
      <c r="I55" s="57"/>
      <c r="J55" s="44" t="s">
        <v>74</v>
      </c>
      <c r="K55" s="45">
        <v>12</v>
      </c>
      <c r="L55" s="58"/>
      <c r="M55" s="58"/>
      <c r="N55" s="58">
        <f t="shared" si="10"/>
        <v>0</v>
      </c>
      <c r="O55" s="58"/>
      <c r="P55" s="58"/>
      <c r="Q55" s="58"/>
      <c r="R55" s="9"/>
      <c r="T55" s="46" t="s">
        <v>4</v>
      </c>
      <c r="U55" s="10" t="s">
        <v>17</v>
      </c>
      <c r="V55" s="47">
        <v>0.73499999999999999</v>
      </c>
      <c r="W55" s="47">
        <f t="shared" si="11"/>
        <v>8.82</v>
      </c>
      <c r="X55" s="47">
        <v>4.4000000000000002E-4</v>
      </c>
      <c r="Y55" s="47">
        <f t="shared" si="12"/>
        <v>5.28E-3</v>
      </c>
      <c r="Z55" s="47">
        <v>0</v>
      </c>
      <c r="AA55" s="48">
        <f t="shared" si="13"/>
        <v>0</v>
      </c>
      <c r="AR55" s="4" t="s">
        <v>75</v>
      </c>
      <c r="AT55" s="4" t="s">
        <v>52</v>
      </c>
      <c r="AU55" s="4" t="s">
        <v>22</v>
      </c>
      <c r="AY55" s="4" t="s">
        <v>51</v>
      </c>
      <c r="BE55" s="49">
        <f t="shared" si="14"/>
        <v>0</v>
      </c>
      <c r="BF55" s="49">
        <f t="shared" si="15"/>
        <v>0</v>
      </c>
      <c r="BG55" s="49">
        <f t="shared" si="16"/>
        <v>0</v>
      </c>
      <c r="BH55" s="49">
        <f t="shared" si="17"/>
        <v>0</v>
      </c>
      <c r="BI55" s="49">
        <f t="shared" si="18"/>
        <v>0</v>
      </c>
      <c r="BJ55" s="4" t="s">
        <v>21</v>
      </c>
      <c r="BK55" s="49">
        <f t="shared" si="19"/>
        <v>0</v>
      </c>
      <c r="BL55" s="4" t="s">
        <v>75</v>
      </c>
      <c r="BM55" s="4" t="s">
        <v>190</v>
      </c>
    </row>
    <row r="56" spans="2:65" s="1" customFormat="1" ht="38.25" customHeight="1" x14ac:dyDescent="0.3">
      <c r="B56" s="7"/>
      <c r="C56" s="42" t="s">
        <v>191</v>
      </c>
      <c r="D56" s="42" t="s">
        <v>52</v>
      </c>
      <c r="E56" s="43" t="s">
        <v>192</v>
      </c>
      <c r="F56" s="57" t="s">
        <v>193</v>
      </c>
      <c r="G56" s="57"/>
      <c r="H56" s="57"/>
      <c r="I56" s="57"/>
      <c r="J56" s="44" t="s">
        <v>118</v>
      </c>
      <c r="K56" s="45">
        <v>0.5</v>
      </c>
      <c r="L56" s="58"/>
      <c r="M56" s="58"/>
      <c r="N56" s="58">
        <f t="shared" si="10"/>
        <v>0</v>
      </c>
      <c r="O56" s="58"/>
      <c r="P56" s="58"/>
      <c r="Q56" s="58"/>
      <c r="R56" s="9"/>
      <c r="T56" s="46" t="s">
        <v>4</v>
      </c>
      <c r="U56" s="10" t="s">
        <v>17</v>
      </c>
      <c r="V56" s="47">
        <v>11.403</v>
      </c>
      <c r="W56" s="47">
        <f t="shared" si="11"/>
        <v>5.7015000000000002</v>
      </c>
      <c r="X56" s="47">
        <v>0</v>
      </c>
      <c r="Y56" s="47">
        <f t="shared" si="12"/>
        <v>0</v>
      </c>
      <c r="Z56" s="47">
        <v>0</v>
      </c>
      <c r="AA56" s="48">
        <f t="shared" si="13"/>
        <v>0</v>
      </c>
      <c r="AR56" s="4" t="s">
        <v>75</v>
      </c>
      <c r="AT56" s="4" t="s">
        <v>52</v>
      </c>
      <c r="AU56" s="4" t="s">
        <v>22</v>
      </c>
      <c r="AY56" s="4" t="s">
        <v>51</v>
      </c>
      <c r="BE56" s="49">
        <f t="shared" si="14"/>
        <v>0</v>
      </c>
      <c r="BF56" s="49">
        <f t="shared" si="15"/>
        <v>0</v>
      </c>
      <c r="BG56" s="49">
        <f t="shared" si="16"/>
        <v>0</v>
      </c>
      <c r="BH56" s="49">
        <f t="shared" si="17"/>
        <v>0</v>
      </c>
      <c r="BI56" s="49">
        <f t="shared" si="18"/>
        <v>0</v>
      </c>
      <c r="BJ56" s="4" t="s">
        <v>21</v>
      </c>
      <c r="BK56" s="49">
        <f t="shared" si="19"/>
        <v>0</v>
      </c>
      <c r="BL56" s="4" t="s">
        <v>75</v>
      </c>
      <c r="BM56" s="4" t="s">
        <v>194</v>
      </c>
    </row>
    <row r="57" spans="2:65" s="1" customFormat="1" ht="25.5" customHeight="1" x14ac:dyDescent="0.3">
      <c r="B57" s="7"/>
      <c r="C57" s="42" t="s">
        <v>195</v>
      </c>
      <c r="D57" s="42" t="s">
        <v>52</v>
      </c>
      <c r="E57" s="43" t="s">
        <v>196</v>
      </c>
      <c r="F57" s="57" t="s">
        <v>197</v>
      </c>
      <c r="G57" s="57"/>
      <c r="H57" s="57"/>
      <c r="I57" s="57"/>
      <c r="J57" s="44" t="s">
        <v>55</v>
      </c>
      <c r="K57" s="45">
        <v>2</v>
      </c>
      <c r="L57" s="58"/>
      <c r="M57" s="58"/>
      <c r="N57" s="58">
        <f t="shared" si="10"/>
        <v>0</v>
      </c>
      <c r="O57" s="58"/>
      <c r="P57" s="58"/>
      <c r="Q57" s="58"/>
      <c r="R57" s="9"/>
      <c r="T57" s="46" t="s">
        <v>4</v>
      </c>
      <c r="U57" s="10" t="s">
        <v>17</v>
      </c>
      <c r="V57" s="47">
        <v>6.2359999999999998</v>
      </c>
      <c r="W57" s="47">
        <f t="shared" si="11"/>
        <v>12.472</v>
      </c>
      <c r="X57" s="47">
        <v>0.125</v>
      </c>
      <c r="Y57" s="47">
        <f t="shared" si="12"/>
        <v>0.25</v>
      </c>
      <c r="Z57" s="47">
        <v>0</v>
      </c>
      <c r="AA57" s="48">
        <f t="shared" si="13"/>
        <v>0</v>
      </c>
      <c r="AR57" s="4" t="s">
        <v>75</v>
      </c>
      <c r="AT57" s="4" t="s">
        <v>52</v>
      </c>
      <c r="AU57" s="4" t="s">
        <v>22</v>
      </c>
      <c r="AY57" s="4" t="s">
        <v>51</v>
      </c>
      <c r="BE57" s="49">
        <f t="shared" si="14"/>
        <v>0</v>
      </c>
      <c r="BF57" s="49">
        <f t="shared" si="15"/>
        <v>0</v>
      </c>
      <c r="BG57" s="49">
        <f t="shared" si="16"/>
        <v>0</v>
      </c>
      <c r="BH57" s="49">
        <f t="shared" si="17"/>
        <v>0</v>
      </c>
      <c r="BI57" s="49">
        <f t="shared" si="18"/>
        <v>0</v>
      </c>
      <c r="BJ57" s="4" t="s">
        <v>21</v>
      </c>
      <c r="BK57" s="49">
        <f t="shared" si="19"/>
        <v>0</v>
      </c>
      <c r="BL57" s="4" t="s">
        <v>75</v>
      </c>
      <c r="BM57" s="4" t="s">
        <v>198</v>
      </c>
    </row>
    <row r="58" spans="2:65" s="1" customFormat="1" ht="25.5" customHeight="1" x14ac:dyDescent="0.3">
      <c r="B58" s="7"/>
      <c r="C58" s="42" t="s">
        <v>199</v>
      </c>
      <c r="D58" s="42" t="s">
        <v>52</v>
      </c>
      <c r="E58" s="43" t="s">
        <v>200</v>
      </c>
      <c r="F58" s="57" t="s">
        <v>201</v>
      </c>
      <c r="G58" s="57"/>
      <c r="H58" s="57"/>
      <c r="I58" s="57"/>
      <c r="J58" s="44" t="s">
        <v>55</v>
      </c>
      <c r="K58" s="45">
        <v>2</v>
      </c>
      <c r="L58" s="58"/>
      <c r="M58" s="58"/>
      <c r="N58" s="58">
        <f t="shared" si="10"/>
        <v>0</v>
      </c>
      <c r="O58" s="58"/>
      <c r="P58" s="58"/>
      <c r="Q58" s="58"/>
      <c r="R58" s="9"/>
      <c r="T58" s="46" t="s">
        <v>4</v>
      </c>
      <c r="U58" s="10" t="s">
        <v>17</v>
      </c>
      <c r="V58" s="47">
        <v>6.2359999999999998</v>
      </c>
      <c r="W58" s="47">
        <f t="shared" si="11"/>
        <v>12.472</v>
      </c>
      <c r="X58" s="47">
        <v>2.5500000000000002E-3</v>
      </c>
      <c r="Y58" s="47">
        <f t="shared" si="12"/>
        <v>5.1000000000000004E-3</v>
      </c>
      <c r="Z58" s="47">
        <v>0</v>
      </c>
      <c r="AA58" s="48">
        <f t="shared" si="13"/>
        <v>0</v>
      </c>
      <c r="AR58" s="4" t="s">
        <v>75</v>
      </c>
      <c r="AT58" s="4" t="s">
        <v>52</v>
      </c>
      <c r="AU58" s="4" t="s">
        <v>22</v>
      </c>
      <c r="AY58" s="4" t="s">
        <v>51</v>
      </c>
      <c r="BE58" s="49">
        <f t="shared" si="14"/>
        <v>0</v>
      </c>
      <c r="BF58" s="49">
        <f t="shared" si="15"/>
        <v>0</v>
      </c>
      <c r="BG58" s="49">
        <f t="shared" si="16"/>
        <v>0</v>
      </c>
      <c r="BH58" s="49">
        <f t="shared" si="17"/>
        <v>0</v>
      </c>
      <c r="BI58" s="49">
        <f t="shared" si="18"/>
        <v>0</v>
      </c>
      <c r="BJ58" s="4" t="s">
        <v>21</v>
      </c>
      <c r="BK58" s="49">
        <f t="shared" si="19"/>
        <v>0</v>
      </c>
      <c r="BL58" s="4" t="s">
        <v>75</v>
      </c>
      <c r="BM58" s="4" t="s">
        <v>202</v>
      </c>
    </row>
    <row r="59" spans="2:65" s="1" customFormat="1" ht="38.25" customHeight="1" x14ac:dyDescent="0.3">
      <c r="B59" s="7"/>
      <c r="C59" s="42" t="s">
        <v>203</v>
      </c>
      <c r="D59" s="42" t="s">
        <v>52</v>
      </c>
      <c r="E59" s="43" t="s">
        <v>204</v>
      </c>
      <c r="F59" s="57" t="s">
        <v>205</v>
      </c>
      <c r="G59" s="57"/>
      <c r="H59" s="57"/>
      <c r="I59" s="57"/>
      <c r="J59" s="44" t="s">
        <v>55</v>
      </c>
      <c r="K59" s="45">
        <v>2</v>
      </c>
      <c r="L59" s="58"/>
      <c r="M59" s="58"/>
      <c r="N59" s="58">
        <f t="shared" si="10"/>
        <v>0</v>
      </c>
      <c r="O59" s="58"/>
      <c r="P59" s="58"/>
      <c r="Q59" s="58"/>
      <c r="R59" s="9"/>
      <c r="T59" s="46" t="s">
        <v>4</v>
      </c>
      <c r="U59" s="10" t="s">
        <v>17</v>
      </c>
      <c r="V59" s="47">
        <v>1.276</v>
      </c>
      <c r="W59" s="47">
        <f t="shared" si="11"/>
        <v>2.552</v>
      </c>
      <c r="X59" s="47">
        <v>2.0500000000000002E-3</v>
      </c>
      <c r="Y59" s="47">
        <f t="shared" si="12"/>
        <v>4.1000000000000003E-3</v>
      </c>
      <c r="Z59" s="47">
        <v>0</v>
      </c>
      <c r="AA59" s="48">
        <f t="shared" si="13"/>
        <v>0</v>
      </c>
      <c r="AR59" s="4" t="s">
        <v>75</v>
      </c>
      <c r="AT59" s="4" t="s">
        <v>52</v>
      </c>
      <c r="AU59" s="4" t="s">
        <v>22</v>
      </c>
      <c r="AY59" s="4" t="s">
        <v>51</v>
      </c>
      <c r="BE59" s="49">
        <f t="shared" si="14"/>
        <v>0</v>
      </c>
      <c r="BF59" s="49">
        <f t="shared" si="15"/>
        <v>0</v>
      </c>
      <c r="BG59" s="49">
        <f t="shared" si="16"/>
        <v>0</v>
      </c>
      <c r="BH59" s="49">
        <f t="shared" si="17"/>
        <v>0</v>
      </c>
      <c r="BI59" s="49">
        <f t="shared" si="18"/>
        <v>0</v>
      </c>
      <c r="BJ59" s="4" t="s">
        <v>21</v>
      </c>
      <c r="BK59" s="49">
        <f t="shared" si="19"/>
        <v>0</v>
      </c>
      <c r="BL59" s="4" t="s">
        <v>75</v>
      </c>
      <c r="BM59" s="4" t="s">
        <v>206</v>
      </c>
    </row>
    <row r="60" spans="2:65" s="1" customFormat="1" ht="25.5" customHeight="1" x14ac:dyDescent="0.3">
      <c r="B60" s="7"/>
      <c r="C60" s="42" t="s">
        <v>207</v>
      </c>
      <c r="D60" s="42" t="s">
        <v>52</v>
      </c>
      <c r="E60" s="43" t="s">
        <v>208</v>
      </c>
      <c r="F60" s="57" t="s">
        <v>209</v>
      </c>
      <c r="G60" s="57"/>
      <c r="H60" s="57"/>
      <c r="I60" s="57"/>
      <c r="J60" s="44" t="s">
        <v>74</v>
      </c>
      <c r="K60" s="45">
        <v>37</v>
      </c>
      <c r="L60" s="58"/>
      <c r="M60" s="58"/>
      <c r="N60" s="58">
        <f t="shared" si="10"/>
        <v>0</v>
      </c>
      <c r="O60" s="58"/>
      <c r="P60" s="58"/>
      <c r="Q60" s="58"/>
      <c r="R60" s="9"/>
      <c r="T60" s="46" t="s">
        <v>4</v>
      </c>
      <c r="U60" s="10" t="s">
        <v>17</v>
      </c>
      <c r="V60" s="47">
        <v>0.76900000000000002</v>
      </c>
      <c r="W60" s="47">
        <f t="shared" si="11"/>
        <v>28.452999999999999</v>
      </c>
      <c r="X60" s="47">
        <v>4.4000000000000002E-4</v>
      </c>
      <c r="Y60" s="47">
        <f t="shared" si="12"/>
        <v>1.6279999999999999E-2</v>
      </c>
      <c r="Z60" s="47">
        <v>0</v>
      </c>
      <c r="AA60" s="48">
        <f t="shared" si="13"/>
        <v>0</v>
      </c>
      <c r="AR60" s="4" t="s">
        <v>75</v>
      </c>
      <c r="AT60" s="4" t="s">
        <v>52</v>
      </c>
      <c r="AU60" s="4" t="s">
        <v>22</v>
      </c>
      <c r="AY60" s="4" t="s">
        <v>51</v>
      </c>
      <c r="BE60" s="49">
        <f t="shared" si="14"/>
        <v>0</v>
      </c>
      <c r="BF60" s="49">
        <f t="shared" si="15"/>
        <v>0</v>
      </c>
      <c r="BG60" s="49">
        <f t="shared" si="16"/>
        <v>0</v>
      </c>
      <c r="BH60" s="49">
        <f t="shared" si="17"/>
        <v>0</v>
      </c>
      <c r="BI60" s="49">
        <f t="shared" si="18"/>
        <v>0</v>
      </c>
      <c r="BJ60" s="4" t="s">
        <v>21</v>
      </c>
      <c r="BK60" s="49">
        <f t="shared" si="19"/>
        <v>0</v>
      </c>
      <c r="BL60" s="4" t="s">
        <v>75</v>
      </c>
      <c r="BM60" s="4" t="s">
        <v>210</v>
      </c>
    </row>
    <row r="61" spans="2:65" s="1" customFormat="1" ht="38.25" customHeight="1" x14ac:dyDescent="0.3">
      <c r="B61" s="7"/>
      <c r="C61" s="42" t="s">
        <v>211</v>
      </c>
      <c r="D61" s="42" t="s">
        <v>52</v>
      </c>
      <c r="E61" s="43" t="s">
        <v>212</v>
      </c>
      <c r="F61" s="57" t="s">
        <v>213</v>
      </c>
      <c r="G61" s="57"/>
      <c r="H61" s="57"/>
      <c r="I61" s="57"/>
      <c r="J61" s="44" t="s">
        <v>127</v>
      </c>
      <c r="K61" s="45">
        <v>2</v>
      </c>
      <c r="L61" s="58"/>
      <c r="M61" s="58"/>
      <c r="N61" s="58">
        <f t="shared" si="10"/>
        <v>0</v>
      </c>
      <c r="O61" s="58"/>
      <c r="P61" s="58"/>
      <c r="Q61" s="58"/>
      <c r="R61" s="9"/>
      <c r="T61" s="46" t="s">
        <v>4</v>
      </c>
      <c r="U61" s="10" t="s">
        <v>17</v>
      </c>
      <c r="V61" s="47">
        <v>0.74399999999999999</v>
      </c>
      <c r="W61" s="47">
        <f t="shared" si="11"/>
        <v>1.488</v>
      </c>
      <c r="X61" s="47">
        <v>4.2000000000000002E-4</v>
      </c>
      <c r="Y61" s="47">
        <f t="shared" si="12"/>
        <v>8.4000000000000003E-4</v>
      </c>
      <c r="Z61" s="47">
        <v>0</v>
      </c>
      <c r="AA61" s="48">
        <f t="shared" si="13"/>
        <v>0</v>
      </c>
      <c r="AR61" s="4" t="s">
        <v>75</v>
      </c>
      <c r="AT61" s="4" t="s">
        <v>52</v>
      </c>
      <c r="AU61" s="4" t="s">
        <v>22</v>
      </c>
      <c r="AY61" s="4" t="s">
        <v>51</v>
      </c>
      <c r="BE61" s="49">
        <f t="shared" si="14"/>
        <v>0</v>
      </c>
      <c r="BF61" s="49">
        <f t="shared" si="15"/>
        <v>0</v>
      </c>
      <c r="BG61" s="49">
        <f t="shared" si="16"/>
        <v>0</v>
      </c>
      <c r="BH61" s="49">
        <f t="shared" si="17"/>
        <v>0</v>
      </c>
      <c r="BI61" s="49">
        <f t="shared" si="18"/>
        <v>0</v>
      </c>
      <c r="BJ61" s="4" t="s">
        <v>21</v>
      </c>
      <c r="BK61" s="49">
        <f t="shared" si="19"/>
        <v>0</v>
      </c>
      <c r="BL61" s="4" t="s">
        <v>75</v>
      </c>
      <c r="BM61" s="4" t="s">
        <v>214</v>
      </c>
    </row>
    <row r="62" spans="2:65" s="1" customFormat="1" ht="25.5" customHeight="1" x14ac:dyDescent="0.3">
      <c r="B62" s="7"/>
      <c r="C62" s="42" t="s">
        <v>215</v>
      </c>
      <c r="D62" s="42" t="s">
        <v>52</v>
      </c>
      <c r="E62" s="43" t="s">
        <v>216</v>
      </c>
      <c r="F62" s="57" t="s">
        <v>217</v>
      </c>
      <c r="G62" s="57"/>
      <c r="H62" s="57"/>
      <c r="I62" s="57"/>
      <c r="J62" s="44" t="s">
        <v>118</v>
      </c>
      <c r="K62" s="45">
        <v>0.376</v>
      </c>
      <c r="L62" s="58"/>
      <c r="M62" s="58"/>
      <c r="N62" s="58">
        <f t="shared" si="10"/>
        <v>0</v>
      </c>
      <c r="O62" s="58"/>
      <c r="P62" s="58"/>
      <c r="Q62" s="58"/>
      <c r="R62" s="9"/>
      <c r="T62" s="46" t="s">
        <v>4</v>
      </c>
      <c r="U62" s="10" t="s">
        <v>17</v>
      </c>
      <c r="V62" s="47">
        <v>10.582000000000001</v>
      </c>
      <c r="W62" s="47">
        <f t="shared" si="11"/>
        <v>3.9788320000000001</v>
      </c>
      <c r="X62" s="47">
        <v>0</v>
      </c>
      <c r="Y62" s="47">
        <f t="shared" si="12"/>
        <v>0</v>
      </c>
      <c r="Z62" s="47">
        <v>0</v>
      </c>
      <c r="AA62" s="48">
        <f t="shared" si="13"/>
        <v>0</v>
      </c>
      <c r="AR62" s="4" t="s">
        <v>75</v>
      </c>
      <c r="AT62" s="4" t="s">
        <v>52</v>
      </c>
      <c r="AU62" s="4" t="s">
        <v>22</v>
      </c>
      <c r="AY62" s="4" t="s">
        <v>51</v>
      </c>
      <c r="BE62" s="49">
        <f t="shared" si="14"/>
        <v>0</v>
      </c>
      <c r="BF62" s="49">
        <f t="shared" si="15"/>
        <v>0</v>
      </c>
      <c r="BG62" s="49">
        <f t="shared" si="16"/>
        <v>0</v>
      </c>
      <c r="BH62" s="49">
        <f t="shared" si="17"/>
        <v>0</v>
      </c>
      <c r="BI62" s="49">
        <f t="shared" si="18"/>
        <v>0</v>
      </c>
      <c r="BJ62" s="4" t="s">
        <v>21</v>
      </c>
      <c r="BK62" s="49">
        <f t="shared" si="19"/>
        <v>0</v>
      </c>
      <c r="BL62" s="4" t="s">
        <v>75</v>
      </c>
      <c r="BM62" s="4" t="s">
        <v>218</v>
      </c>
    </row>
    <row r="63" spans="2:65" s="1" customFormat="1" ht="16.5" customHeight="1" x14ac:dyDescent="0.3">
      <c r="B63" s="7"/>
      <c r="C63" s="50" t="s">
        <v>219</v>
      </c>
      <c r="D63" s="50" t="s">
        <v>66</v>
      </c>
      <c r="E63" s="51" t="s">
        <v>220</v>
      </c>
      <c r="F63" s="75" t="s">
        <v>221</v>
      </c>
      <c r="G63" s="75"/>
      <c r="H63" s="75"/>
      <c r="I63" s="75"/>
      <c r="J63" s="52" t="s">
        <v>127</v>
      </c>
      <c r="K63" s="53">
        <v>2</v>
      </c>
      <c r="L63" s="74"/>
      <c r="M63" s="74"/>
      <c r="N63" s="74">
        <f t="shared" si="10"/>
        <v>0</v>
      </c>
      <c r="O63" s="58"/>
      <c r="P63" s="58"/>
      <c r="Q63" s="58"/>
      <c r="R63" s="9"/>
      <c r="T63" s="46" t="s">
        <v>4</v>
      </c>
      <c r="U63" s="10" t="s">
        <v>17</v>
      </c>
      <c r="V63" s="47">
        <v>0</v>
      </c>
      <c r="W63" s="47">
        <f t="shared" si="11"/>
        <v>0</v>
      </c>
      <c r="X63" s="47">
        <v>0.02</v>
      </c>
      <c r="Y63" s="47">
        <f t="shared" si="12"/>
        <v>0.04</v>
      </c>
      <c r="Z63" s="47">
        <v>0</v>
      </c>
      <c r="AA63" s="48">
        <f t="shared" si="13"/>
        <v>0</v>
      </c>
      <c r="AR63" s="4" t="s">
        <v>87</v>
      </c>
      <c r="AT63" s="4" t="s">
        <v>66</v>
      </c>
      <c r="AU63" s="4" t="s">
        <v>22</v>
      </c>
      <c r="AY63" s="4" t="s">
        <v>51</v>
      </c>
      <c r="BE63" s="49">
        <f t="shared" si="14"/>
        <v>0</v>
      </c>
      <c r="BF63" s="49">
        <f t="shared" si="15"/>
        <v>0</v>
      </c>
      <c r="BG63" s="49">
        <f t="shared" si="16"/>
        <v>0</v>
      </c>
      <c r="BH63" s="49">
        <f t="shared" si="17"/>
        <v>0</v>
      </c>
      <c r="BI63" s="49">
        <f t="shared" si="18"/>
        <v>0</v>
      </c>
      <c r="BJ63" s="4" t="s">
        <v>21</v>
      </c>
      <c r="BK63" s="49">
        <f t="shared" si="19"/>
        <v>0</v>
      </c>
      <c r="BL63" s="4" t="s">
        <v>75</v>
      </c>
      <c r="BM63" s="4" t="s">
        <v>222</v>
      </c>
    </row>
    <row r="64" spans="2:65" s="1" customFormat="1" ht="25.5" customHeight="1" x14ac:dyDescent="0.3">
      <c r="B64" s="7"/>
      <c r="C64" s="50" t="s">
        <v>223</v>
      </c>
      <c r="D64" s="50" t="s">
        <v>66</v>
      </c>
      <c r="E64" s="51" t="s">
        <v>224</v>
      </c>
      <c r="F64" s="75" t="s">
        <v>225</v>
      </c>
      <c r="G64" s="75"/>
      <c r="H64" s="75"/>
      <c r="I64" s="75"/>
      <c r="J64" s="52" t="s">
        <v>55</v>
      </c>
      <c r="K64" s="53">
        <v>2</v>
      </c>
      <c r="L64" s="74"/>
      <c r="M64" s="74"/>
      <c r="N64" s="74">
        <f t="shared" si="10"/>
        <v>0</v>
      </c>
      <c r="O64" s="58"/>
      <c r="P64" s="58"/>
      <c r="Q64" s="58"/>
      <c r="R64" s="9"/>
      <c r="T64" s="46" t="s">
        <v>4</v>
      </c>
      <c r="U64" s="10" t="s">
        <v>17</v>
      </c>
      <c r="V64" s="47">
        <v>0</v>
      </c>
      <c r="W64" s="47">
        <f t="shared" si="11"/>
        <v>0</v>
      </c>
      <c r="X64" s="47">
        <v>0</v>
      </c>
      <c r="Y64" s="47">
        <f t="shared" si="12"/>
        <v>0</v>
      </c>
      <c r="Z64" s="47">
        <v>0</v>
      </c>
      <c r="AA64" s="48">
        <f t="shared" si="13"/>
        <v>0</v>
      </c>
      <c r="AR64" s="4" t="s">
        <v>87</v>
      </c>
      <c r="AT64" s="4" t="s">
        <v>66</v>
      </c>
      <c r="AU64" s="4" t="s">
        <v>22</v>
      </c>
      <c r="AY64" s="4" t="s">
        <v>51</v>
      </c>
      <c r="BE64" s="49">
        <f t="shared" si="14"/>
        <v>0</v>
      </c>
      <c r="BF64" s="49">
        <f t="shared" si="15"/>
        <v>0</v>
      </c>
      <c r="BG64" s="49">
        <f t="shared" si="16"/>
        <v>0</v>
      </c>
      <c r="BH64" s="49">
        <f t="shared" si="17"/>
        <v>0</v>
      </c>
      <c r="BI64" s="49">
        <f t="shared" si="18"/>
        <v>0</v>
      </c>
      <c r="BJ64" s="4" t="s">
        <v>21</v>
      </c>
      <c r="BK64" s="49">
        <f t="shared" si="19"/>
        <v>0</v>
      </c>
      <c r="BL64" s="4" t="s">
        <v>75</v>
      </c>
      <c r="BM64" s="4" t="s">
        <v>226</v>
      </c>
    </row>
    <row r="65" spans="2:65" s="1" customFormat="1" ht="16.5" customHeight="1" x14ac:dyDescent="0.3">
      <c r="B65" s="7"/>
      <c r="C65" s="50" t="s">
        <v>227</v>
      </c>
      <c r="D65" s="50" t="s">
        <v>66</v>
      </c>
      <c r="E65" s="51" t="s">
        <v>228</v>
      </c>
      <c r="F65" s="75" t="s">
        <v>229</v>
      </c>
      <c r="G65" s="75"/>
      <c r="H65" s="75"/>
      <c r="I65" s="75"/>
      <c r="J65" s="52" t="s">
        <v>55</v>
      </c>
      <c r="K65" s="53">
        <v>2</v>
      </c>
      <c r="L65" s="74"/>
      <c r="M65" s="74"/>
      <c r="N65" s="74">
        <f t="shared" si="10"/>
        <v>0</v>
      </c>
      <c r="O65" s="58"/>
      <c r="P65" s="58"/>
      <c r="Q65" s="58"/>
      <c r="R65" s="9"/>
      <c r="T65" s="46" t="s">
        <v>4</v>
      </c>
      <c r="U65" s="10" t="s">
        <v>17</v>
      </c>
      <c r="V65" s="47">
        <v>0</v>
      </c>
      <c r="W65" s="47">
        <f t="shared" si="11"/>
        <v>0</v>
      </c>
      <c r="X65" s="47">
        <v>0.01</v>
      </c>
      <c r="Y65" s="47">
        <f t="shared" si="12"/>
        <v>0.02</v>
      </c>
      <c r="Z65" s="47">
        <v>0</v>
      </c>
      <c r="AA65" s="48">
        <f t="shared" si="13"/>
        <v>0</v>
      </c>
      <c r="AR65" s="4" t="s">
        <v>87</v>
      </c>
      <c r="AT65" s="4" t="s">
        <v>66</v>
      </c>
      <c r="AU65" s="4" t="s">
        <v>22</v>
      </c>
      <c r="AY65" s="4" t="s">
        <v>51</v>
      </c>
      <c r="BE65" s="49">
        <f t="shared" si="14"/>
        <v>0</v>
      </c>
      <c r="BF65" s="49">
        <f t="shared" si="15"/>
        <v>0</v>
      </c>
      <c r="BG65" s="49">
        <f t="shared" si="16"/>
        <v>0</v>
      </c>
      <c r="BH65" s="49">
        <f t="shared" si="17"/>
        <v>0</v>
      </c>
      <c r="BI65" s="49">
        <f t="shared" si="18"/>
        <v>0</v>
      </c>
      <c r="BJ65" s="4" t="s">
        <v>21</v>
      </c>
      <c r="BK65" s="49">
        <f t="shared" si="19"/>
        <v>0</v>
      </c>
      <c r="BL65" s="4" t="s">
        <v>75</v>
      </c>
      <c r="BM65" s="4" t="s">
        <v>230</v>
      </c>
    </row>
    <row r="66" spans="2:65" s="1" customFormat="1" ht="16.5" customHeight="1" x14ac:dyDescent="0.3">
      <c r="B66" s="7"/>
      <c r="C66" s="50" t="s">
        <v>231</v>
      </c>
      <c r="D66" s="50" t="s">
        <v>66</v>
      </c>
      <c r="E66" s="51" t="s">
        <v>232</v>
      </c>
      <c r="F66" s="75" t="s">
        <v>233</v>
      </c>
      <c r="G66" s="75"/>
      <c r="H66" s="75"/>
      <c r="I66" s="75"/>
      <c r="J66" s="52" t="s">
        <v>234</v>
      </c>
      <c r="K66" s="53">
        <v>4</v>
      </c>
      <c r="L66" s="74"/>
      <c r="M66" s="74"/>
      <c r="N66" s="74">
        <f t="shared" si="10"/>
        <v>0</v>
      </c>
      <c r="O66" s="58"/>
      <c r="P66" s="58"/>
      <c r="Q66" s="58"/>
      <c r="R66" s="9"/>
      <c r="T66" s="46" t="s">
        <v>4</v>
      </c>
      <c r="U66" s="10" t="s">
        <v>17</v>
      </c>
      <c r="V66" s="47">
        <v>0</v>
      </c>
      <c r="W66" s="47">
        <f t="shared" si="11"/>
        <v>0</v>
      </c>
      <c r="X66" s="47">
        <v>0</v>
      </c>
      <c r="Y66" s="47">
        <f t="shared" si="12"/>
        <v>0</v>
      </c>
      <c r="Z66" s="47">
        <v>0</v>
      </c>
      <c r="AA66" s="48">
        <f t="shared" si="13"/>
        <v>0</v>
      </c>
      <c r="AR66" s="4" t="s">
        <v>87</v>
      </c>
      <c r="AT66" s="4" t="s">
        <v>66</v>
      </c>
      <c r="AU66" s="4" t="s">
        <v>22</v>
      </c>
      <c r="AY66" s="4" t="s">
        <v>51</v>
      </c>
      <c r="BE66" s="49">
        <f t="shared" si="14"/>
        <v>0</v>
      </c>
      <c r="BF66" s="49">
        <f t="shared" si="15"/>
        <v>0</v>
      </c>
      <c r="BG66" s="49">
        <f t="shared" si="16"/>
        <v>0</v>
      </c>
      <c r="BH66" s="49">
        <f t="shared" si="17"/>
        <v>0</v>
      </c>
      <c r="BI66" s="49">
        <f t="shared" si="18"/>
        <v>0</v>
      </c>
      <c r="BJ66" s="4" t="s">
        <v>21</v>
      </c>
      <c r="BK66" s="49">
        <f t="shared" si="19"/>
        <v>0</v>
      </c>
      <c r="BL66" s="4" t="s">
        <v>75</v>
      </c>
      <c r="BM66" s="4" t="s">
        <v>235</v>
      </c>
    </row>
    <row r="67" spans="2:65" s="1" customFormat="1" ht="16.5" customHeight="1" x14ac:dyDescent="0.3">
      <c r="B67" s="7"/>
      <c r="C67" s="50" t="s">
        <v>236</v>
      </c>
      <c r="D67" s="50" t="s">
        <v>66</v>
      </c>
      <c r="E67" s="51" t="s">
        <v>237</v>
      </c>
      <c r="F67" s="75" t="s">
        <v>238</v>
      </c>
      <c r="G67" s="75"/>
      <c r="H67" s="75"/>
      <c r="I67" s="75"/>
      <c r="J67" s="52" t="s">
        <v>55</v>
      </c>
      <c r="K67" s="53">
        <v>2</v>
      </c>
      <c r="L67" s="74"/>
      <c r="M67" s="74"/>
      <c r="N67" s="74">
        <f t="shared" si="10"/>
        <v>0</v>
      </c>
      <c r="O67" s="58"/>
      <c r="P67" s="58"/>
      <c r="Q67" s="58"/>
      <c r="R67" s="9"/>
      <c r="T67" s="46" t="s">
        <v>4</v>
      </c>
      <c r="U67" s="10" t="s">
        <v>17</v>
      </c>
      <c r="V67" s="47">
        <v>0</v>
      </c>
      <c r="W67" s="47">
        <f t="shared" si="11"/>
        <v>0</v>
      </c>
      <c r="X67" s="47">
        <v>0</v>
      </c>
      <c r="Y67" s="47">
        <f t="shared" si="12"/>
        <v>0</v>
      </c>
      <c r="Z67" s="47">
        <v>0</v>
      </c>
      <c r="AA67" s="48">
        <f t="shared" si="13"/>
        <v>0</v>
      </c>
      <c r="AR67" s="4" t="s">
        <v>87</v>
      </c>
      <c r="AT67" s="4" t="s">
        <v>66</v>
      </c>
      <c r="AU67" s="4" t="s">
        <v>22</v>
      </c>
      <c r="AY67" s="4" t="s">
        <v>51</v>
      </c>
      <c r="BE67" s="49">
        <f t="shared" si="14"/>
        <v>0</v>
      </c>
      <c r="BF67" s="49">
        <f t="shared" si="15"/>
        <v>0</v>
      </c>
      <c r="BG67" s="49">
        <f t="shared" si="16"/>
        <v>0</v>
      </c>
      <c r="BH67" s="49">
        <f t="shared" si="17"/>
        <v>0</v>
      </c>
      <c r="BI67" s="49">
        <f t="shared" si="18"/>
        <v>0</v>
      </c>
      <c r="BJ67" s="4" t="s">
        <v>21</v>
      </c>
      <c r="BK67" s="49">
        <f t="shared" si="19"/>
        <v>0</v>
      </c>
      <c r="BL67" s="4" t="s">
        <v>75</v>
      </c>
      <c r="BM67" s="4" t="s">
        <v>239</v>
      </c>
    </row>
    <row r="68" spans="2:65" s="3" customFormat="1" ht="29.85" customHeight="1" x14ac:dyDescent="0.3">
      <c r="B68" s="31"/>
      <c r="C68" s="32"/>
      <c r="D68" s="41" t="s">
        <v>34</v>
      </c>
      <c r="E68" s="41"/>
      <c r="F68" s="41"/>
      <c r="G68" s="41"/>
      <c r="H68" s="41"/>
      <c r="I68" s="41"/>
      <c r="J68" s="41"/>
      <c r="K68" s="41"/>
      <c r="L68" s="41"/>
      <c r="M68" s="41"/>
      <c r="N68" s="59">
        <f>BK68</f>
        <v>0</v>
      </c>
      <c r="O68" s="60"/>
      <c r="P68" s="60"/>
      <c r="Q68" s="60"/>
      <c r="R68" s="34"/>
      <c r="T68" s="35"/>
      <c r="U68" s="32"/>
      <c r="V68" s="32"/>
      <c r="W68" s="36">
        <f>SUM(W69:W88)</f>
        <v>26.424174000000004</v>
      </c>
      <c r="X68" s="32"/>
      <c r="Y68" s="36">
        <f>SUM(Y69:Y88)</f>
        <v>0.31829000000000002</v>
      </c>
      <c r="Z68" s="32"/>
      <c r="AA68" s="37">
        <f>SUM(AA69:AA88)</f>
        <v>0.45023999999999997</v>
      </c>
      <c r="AR68" s="38" t="s">
        <v>22</v>
      </c>
      <c r="AT68" s="39" t="s">
        <v>19</v>
      </c>
      <c r="AU68" s="39" t="s">
        <v>21</v>
      </c>
      <c r="AY68" s="38" t="s">
        <v>51</v>
      </c>
      <c r="BK68" s="40">
        <f>SUM(BK69:BK88)</f>
        <v>0</v>
      </c>
    </row>
    <row r="69" spans="2:65" s="1" customFormat="1" ht="25.5" customHeight="1" x14ac:dyDescent="0.3">
      <c r="B69" s="7"/>
      <c r="C69" s="42" t="s">
        <v>240</v>
      </c>
      <c r="D69" s="42" t="s">
        <v>52</v>
      </c>
      <c r="E69" s="43" t="s">
        <v>241</v>
      </c>
      <c r="F69" s="57" t="s">
        <v>242</v>
      </c>
      <c r="G69" s="57"/>
      <c r="H69" s="57"/>
      <c r="I69" s="57"/>
      <c r="J69" s="44" t="s">
        <v>74</v>
      </c>
      <c r="K69" s="45">
        <v>3</v>
      </c>
      <c r="L69" s="58"/>
      <c r="M69" s="58"/>
      <c r="N69" s="58">
        <f t="shared" ref="N69:N88" si="20">ROUND(L69*K69,2)</f>
        <v>0</v>
      </c>
      <c r="O69" s="58"/>
      <c r="P69" s="58"/>
      <c r="Q69" s="58"/>
      <c r="R69" s="9"/>
      <c r="T69" s="46" t="s">
        <v>4</v>
      </c>
      <c r="U69" s="10" t="s">
        <v>17</v>
      </c>
      <c r="V69" s="47">
        <v>0.35</v>
      </c>
      <c r="W69" s="47">
        <f t="shared" ref="W69:W88" si="21">V69*K69</f>
        <v>1.0499999999999998</v>
      </c>
      <c r="X69" s="47">
        <v>0</v>
      </c>
      <c r="Y69" s="47">
        <f t="shared" ref="Y69:Y88" si="22">X69*K69</f>
        <v>0</v>
      </c>
      <c r="Z69" s="47">
        <v>9.3579999999999997E-2</v>
      </c>
      <c r="AA69" s="48">
        <f t="shared" ref="AA69:AA88" si="23">Z69*K69</f>
        <v>0.28073999999999999</v>
      </c>
      <c r="AR69" s="4" t="s">
        <v>75</v>
      </c>
      <c r="AT69" s="4" t="s">
        <v>52</v>
      </c>
      <c r="AU69" s="4" t="s">
        <v>22</v>
      </c>
      <c r="AY69" s="4" t="s">
        <v>51</v>
      </c>
      <c r="BE69" s="49">
        <f t="shared" ref="BE69:BE88" si="24">IF(U69="základní",N69,0)</f>
        <v>0</v>
      </c>
      <c r="BF69" s="49">
        <f t="shared" ref="BF69:BF88" si="25">IF(U69="snížená",N69,0)</f>
        <v>0</v>
      </c>
      <c r="BG69" s="49">
        <f t="shared" ref="BG69:BG88" si="26">IF(U69="zákl. přenesená",N69,0)</f>
        <v>0</v>
      </c>
      <c r="BH69" s="49">
        <f t="shared" ref="BH69:BH88" si="27">IF(U69="sníž. přenesená",N69,0)</f>
        <v>0</v>
      </c>
      <c r="BI69" s="49">
        <f t="shared" ref="BI69:BI88" si="28">IF(U69="nulová",N69,0)</f>
        <v>0</v>
      </c>
      <c r="BJ69" s="4" t="s">
        <v>21</v>
      </c>
      <c r="BK69" s="49">
        <f t="shared" ref="BK69:BK88" si="29">ROUND(L69*K69,2)</f>
        <v>0</v>
      </c>
      <c r="BL69" s="4" t="s">
        <v>75</v>
      </c>
      <c r="BM69" s="4" t="s">
        <v>243</v>
      </c>
    </row>
    <row r="70" spans="2:65" s="1" customFormat="1" ht="25.5" customHeight="1" x14ac:dyDescent="0.3">
      <c r="B70" s="7"/>
      <c r="C70" s="42" t="s">
        <v>244</v>
      </c>
      <c r="D70" s="42" t="s">
        <v>52</v>
      </c>
      <c r="E70" s="43" t="s">
        <v>245</v>
      </c>
      <c r="F70" s="57" t="s">
        <v>246</v>
      </c>
      <c r="G70" s="57"/>
      <c r="H70" s="57"/>
      <c r="I70" s="57"/>
      <c r="J70" s="44" t="s">
        <v>127</v>
      </c>
      <c r="K70" s="45">
        <v>3</v>
      </c>
      <c r="L70" s="58"/>
      <c r="M70" s="58"/>
      <c r="N70" s="58">
        <f t="shared" si="20"/>
        <v>0</v>
      </c>
      <c r="O70" s="58"/>
      <c r="P70" s="58"/>
      <c r="Q70" s="58"/>
      <c r="R70" s="9"/>
      <c r="T70" s="46" t="s">
        <v>4</v>
      </c>
      <c r="U70" s="10" t="s">
        <v>17</v>
      </c>
      <c r="V70" s="47">
        <v>0.42</v>
      </c>
      <c r="W70" s="47">
        <f t="shared" si="21"/>
        <v>1.26</v>
      </c>
      <c r="X70" s="47">
        <v>6.9999999999999994E-5</v>
      </c>
      <c r="Y70" s="47">
        <f t="shared" si="22"/>
        <v>2.0999999999999998E-4</v>
      </c>
      <c r="Z70" s="47">
        <v>4.4999999999999997E-3</v>
      </c>
      <c r="AA70" s="48">
        <f t="shared" si="23"/>
        <v>1.3499999999999998E-2</v>
      </c>
      <c r="AR70" s="4" t="s">
        <v>75</v>
      </c>
      <c r="AT70" s="4" t="s">
        <v>52</v>
      </c>
      <c r="AU70" s="4" t="s">
        <v>22</v>
      </c>
      <c r="AY70" s="4" t="s">
        <v>51</v>
      </c>
      <c r="BE70" s="49">
        <f t="shared" si="24"/>
        <v>0</v>
      </c>
      <c r="BF70" s="49">
        <f t="shared" si="25"/>
        <v>0</v>
      </c>
      <c r="BG70" s="49">
        <f t="shared" si="26"/>
        <v>0</v>
      </c>
      <c r="BH70" s="49">
        <f t="shared" si="27"/>
        <v>0</v>
      </c>
      <c r="BI70" s="49">
        <f t="shared" si="28"/>
        <v>0</v>
      </c>
      <c r="BJ70" s="4" t="s">
        <v>21</v>
      </c>
      <c r="BK70" s="49">
        <f t="shared" si="29"/>
        <v>0</v>
      </c>
      <c r="BL70" s="4" t="s">
        <v>75</v>
      </c>
      <c r="BM70" s="4" t="s">
        <v>247</v>
      </c>
    </row>
    <row r="71" spans="2:65" s="1" customFormat="1" ht="25.5" customHeight="1" x14ac:dyDescent="0.3">
      <c r="B71" s="7"/>
      <c r="C71" s="42" t="s">
        <v>248</v>
      </c>
      <c r="D71" s="42" t="s">
        <v>52</v>
      </c>
      <c r="E71" s="43" t="s">
        <v>249</v>
      </c>
      <c r="F71" s="57" t="s">
        <v>250</v>
      </c>
      <c r="G71" s="57"/>
      <c r="H71" s="57"/>
      <c r="I71" s="57"/>
      <c r="J71" s="44" t="s">
        <v>127</v>
      </c>
      <c r="K71" s="45">
        <v>2</v>
      </c>
      <c r="L71" s="58"/>
      <c r="M71" s="58"/>
      <c r="N71" s="58">
        <f t="shared" si="20"/>
        <v>0</v>
      </c>
      <c r="O71" s="58"/>
      <c r="P71" s="58"/>
      <c r="Q71" s="58"/>
      <c r="R71" s="9"/>
      <c r="T71" s="46" t="s">
        <v>4</v>
      </c>
      <c r="U71" s="10" t="s">
        <v>17</v>
      </c>
      <c r="V71" s="47">
        <v>0.54</v>
      </c>
      <c r="W71" s="47">
        <f t="shared" si="21"/>
        <v>1.08</v>
      </c>
      <c r="X71" s="47">
        <v>6.9999999999999994E-5</v>
      </c>
      <c r="Y71" s="47">
        <f t="shared" si="22"/>
        <v>1.3999999999999999E-4</v>
      </c>
      <c r="Z71" s="47">
        <v>2.4E-2</v>
      </c>
      <c r="AA71" s="48">
        <f t="shared" si="23"/>
        <v>4.8000000000000001E-2</v>
      </c>
      <c r="AR71" s="4" t="s">
        <v>75</v>
      </c>
      <c r="AT71" s="4" t="s">
        <v>52</v>
      </c>
      <c r="AU71" s="4" t="s">
        <v>22</v>
      </c>
      <c r="AY71" s="4" t="s">
        <v>51</v>
      </c>
      <c r="BE71" s="49">
        <f t="shared" si="24"/>
        <v>0</v>
      </c>
      <c r="BF71" s="49">
        <f t="shared" si="25"/>
        <v>0</v>
      </c>
      <c r="BG71" s="49">
        <f t="shared" si="26"/>
        <v>0</v>
      </c>
      <c r="BH71" s="49">
        <f t="shared" si="27"/>
        <v>0</v>
      </c>
      <c r="BI71" s="49">
        <f t="shared" si="28"/>
        <v>0</v>
      </c>
      <c r="BJ71" s="4" t="s">
        <v>21</v>
      </c>
      <c r="BK71" s="49">
        <f t="shared" si="29"/>
        <v>0</v>
      </c>
      <c r="BL71" s="4" t="s">
        <v>75</v>
      </c>
      <c r="BM71" s="4" t="s">
        <v>251</v>
      </c>
    </row>
    <row r="72" spans="2:65" s="1" customFormat="1" ht="25.5" customHeight="1" x14ac:dyDescent="0.3">
      <c r="B72" s="7"/>
      <c r="C72" s="42" t="s">
        <v>252</v>
      </c>
      <c r="D72" s="42" t="s">
        <v>52</v>
      </c>
      <c r="E72" s="43" t="s">
        <v>253</v>
      </c>
      <c r="F72" s="57" t="s">
        <v>254</v>
      </c>
      <c r="G72" s="57"/>
      <c r="H72" s="57"/>
      <c r="I72" s="57"/>
      <c r="J72" s="44" t="s">
        <v>55</v>
      </c>
      <c r="K72" s="45">
        <v>4</v>
      </c>
      <c r="L72" s="58"/>
      <c r="M72" s="58"/>
      <c r="N72" s="58">
        <f t="shared" si="20"/>
        <v>0</v>
      </c>
      <c r="O72" s="58"/>
      <c r="P72" s="58"/>
      <c r="Q72" s="58"/>
      <c r="R72" s="9"/>
      <c r="T72" s="46" t="s">
        <v>4</v>
      </c>
      <c r="U72" s="10" t="s">
        <v>17</v>
      </c>
      <c r="V72" s="47">
        <v>0.67</v>
      </c>
      <c r="W72" s="47">
        <f t="shared" si="21"/>
        <v>2.68</v>
      </c>
      <c r="X72" s="47">
        <v>6.0000000000000002E-5</v>
      </c>
      <c r="Y72" s="47">
        <f t="shared" si="22"/>
        <v>2.4000000000000001E-4</v>
      </c>
      <c r="Z72" s="47">
        <v>2.7E-2</v>
      </c>
      <c r="AA72" s="48">
        <f t="shared" si="23"/>
        <v>0.108</v>
      </c>
      <c r="AR72" s="4" t="s">
        <v>75</v>
      </c>
      <c r="AT72" s="4" t="s">
        <v>52</v>
      </c>
      <c r="AU72" s="4" t="s">
        <v>22</v>
      </c>
      <c r="AY72" s="4" t="s">
        <v>51</v>
      </c>
      <c r="BE72" s="49">
        <f t="shared" si="24"/>
        <v>0</v>
      </c>
      <c r="BF72" s="49">
        <f t="shared" si="25"/>
        <v>0</v>
      </c>
      <c r="BG72" s="49">
        <f t="shared" si="26"/>
        <v>0</v>
      </c>
      <c r="BH72" s="49">
        <f t="shared" si="27"/>
        <v>0</v>
      </c>
      <c r="BI72" s="49">
        <f t="shared" si="28"/>
        <v>0</v>
      </c>
      <c r="BJ72" s="4" t="s">
        <v>21</v>
      </c>
      <c r="BK72" s="49">
        <f t="shared" si="29"/>
        <v>0</v>
      </c>
      <c r="BL72" s="4" t="s">
        <v>75</v>
      </c>
      <c r="BM72" s="4" t="s">
        <v>255</v>
      </c>
    </row>
    <row r="73" spans="2:65" s="1" customFormat="1" ht="38.25" customHeight="1" x14ac:dyDescent="0.3">
      <c r="B73" s="7"/>
      <c r="C73" s="42" t="s">
        <v>256</v>
      </c>
      <c r="D73" s="42" t="s">
        <v>52</v>
      </c>
      <c r="E73" s="43" t="s">
        <v>257</v>
      </c>
      <c r="F73" s="57" t="s">
        <v>258</v>
      </c>
      <c r="G73" s="57"/>
      <c r="H73" s="57"/>
      <c r="I73" s="57"/>
      <c r="J73" s="44" t="s">
        <v>127</v>
      </c>
      <c r="K73" s="45">
        <v>1</v>
      </c>
      <c r="L73" s="58"/>
      <c r="M73" s="58"/>
      <c r="N73" s="58">
        <f t="shared" si="20"/>
        <v>0</v>
      </c>
      <c r="O73" s="58"/>
      <c r="P73" s="58"/>
      <c r="Q73" s="58"/>
      <c r="R73" s="9"/>
      <c r="T73" s="46" t="s">
        <v>4</v>
      </c>
      <c r="U73" s="10" t="s">
        <v>17</v>
      </c>
      <c r="V73" s="47">
        <v>0.45</v>
      </c>
      <c r="W73" s="47">
        <f t="shared" si="21"/>
        <v>0.45</v>
      </c>
      <c r="X73" s="47">
        <v>0</v>
      </c>
      <c r="Y73" s="47">
        <f t="shared" si="22"/>
        <v>0</v>
      </c>
      <c r="Z73" s="47">
        <v>0</v>
      </c>
      <c r="AA73" s="48">
        <f t="shared" si="23"/>
        <v>0</v>
      </c>
      <c r="AR73" s="4" t="s">
        <v>75</v>
      </c>
      <c r="AT73" s="4" t="s">
        <v>52</v>
      </c>
      <c r="AU73" s="4" t="s">
        <v>22</v>
      </c>
      <c r="AY73" s="4" t="s">
        <v>51</v>
      </c>
      <c r="BE73" s="49">
        <f t="shared" si="24"/>
        <v>0</v>
      </c>
      <c r="BF73" s="49">
        <f t="shared" si="25"/>
        <v>0</v>
      </c>
      <c r="BG73" s="49">
        <f t="shared" si="26"/>
        <v>0</v>
      </c>
      <c r="BH73" s="49">
        <f t="shared" si="27"/>
        <v>0</v>
      </c>
      <c r="BI73" s="49">
        <f t="shared" si="28"/>
        <v>0</v>
      </c>
      <c r="BJ73" s="4" t="s">
        <v>21</v>
      </c>
      <c r="BK73" s="49">
        <f t="shared" si="29"/>
        <v>0</v>
      </c>
      <c r="BL73" s="4" t="s">
        <v>75</v>
      </c>
      <c r="BM73" s="4" t="s">
        <v>259</v>
      </c>
    </row>
    <row r="74" spans="2:65" s="1" customFormat="1" ht="38.25" customHeight="1" x14ac:dyDescent="0.3">
      <c r="B74" s="7"/>
      <c r="C74" s="42" t="s">
        <v>260</v>
      </c>
      <c r="D74" s="42" t="s">
        <v>52</v>
      </c>
      <c r="E74" s="43" t="s">
        <v>261</v>
      </c>
      <c r="F74" s="57" t="s">
        <v>262</v>
      </c>
      <c r="G74" s="57"/>
      <c r="H74" s="57"/>
      <c r="I74" s="57"/>
      <c r="J74" s="44" t="s">
        <v>127</v>
      </c>
      <c r="K74" s="45">
        <v>1</v>
      </c>
      <c r="L74" s="58"/>
      <c r="M74" s="58"/>
      <c r="N74" s="58">
        <f t="shared" si="20"/>
        <v>0</v>
      </c>
      <c r="O74" s="58"/>
      <c r="P74" s="58"/>
      <c r="Q74" s="58"/>
      <c r="R74" s="9"/>
      <c r="T74" s="46" t="s">
        <v>4</v>
      </c>
      <c r="U74" s="10" t="s">
        <v>17</v>
      </c>
      <c r="V74" s="47">
        <v>0.63</v>
      </c>
      <c r="W74" s="47">
        <f t="shared" si="21"/>
        <v>0.63</v>
      </c>
      <c r="X74" s="47">
        <v>0</v>
      </c>
      <c r="Y74" s="47">
        <f t="shared" si="22"/>
        <v>0</v>
      </c>
      <c r="Z74" s="47">
        <v>0</v>
      </c>
      <c r="AA74" s="48">
        <f t="shared" si="23"/>
        <v>0</v>
      </c>
      <c r="AR74" s="4" t="s">
        <v>75</v>
      </c>
      <c r="AT74" s="4" t="s">
        <v>52</v>
      </c>
      <c r="AU74" s="4" t="s">
        <v>22</v>
      </c>
      <c r="AY74" s="4" t="s">
        <v>51</v>
      </c>
      <c r="BE74" s="49">
        <f t="shared" si="24"/>
        <v>0</v>
      </c>
      <c r="BF74" s="49">
        <f t="shared" si="25"/>
        <v>0</v>
      </c>
      <c r="BG74" s="49">
        <f t="shared" si="26"/>
        <v>0</v>
      </c>
      <c r="BH74" s="49">
        <f t="shared" si="27"/>
        <v>0</v>
      </c>
      <c r="BI74" s="49">
        <f t="shared" si="28"/>
        <v>0</v>
      </c>
      <c r="BJ74" s="4" t="s">
        <v>21</v>
      </c>
      <c r="BK74" s="49">
        <f t="shared" si="29"/>
        <v>0</v>
      </c>
      <c r="BL74" s="4" t="s">
        <v>75</v>
      </c>
      <c r="BM74" s="4" t="s">
        <v>263</v>
      </c>
    </row>
    <row r="75" spans="2:65" s="1" customFormat="1" ht="25.5" customHeight="1" x14ac:dyDescent="0.3">
      <c r="B75" s="7"/>
      <c r="C75" s="42" t="s">
        <v>264</v>
      </c>
      <c r="D75" s="42" t="s">
        <v>52</v>
      </c>
      <c r="E75" s="43" t="s">
        <v>265</v>
      </c>
      <c r="F75" s="57" t="s">
        <v>266</v>
      </c>
      <c r="G75" s="57"/>
      <c r="H75" s="57"/>
      <c r="I75" s="57"/>
      <c r="J75" s="44" t="s">
        <v>118</v>
      </c>
      <c r="K75" s="45">
        <v>1.5</v>
      </c>
      <c r="L75" s="58"/>
      <c r="M75" s="58"/>
      <c r="N75" s="58">
        <f t="shared" si="20"/>
        <v>0</v>
      </c>
      <c r="O75" s="58"/>
      <c r="P75" s="58"/>
      <c r="Q75" s="58"/>
      <c r="R75" s="9"/>
      <c r="T75" s="46" t="s">
        <v>4</v>
      </c>
      <c r="U75" s="10" t="s">
        <v>17</v>
      </c>
      <c r="V75" s="47">
        <v>4.0430000000000001</v>
      </c>
      <c r="W75" s="47">
        <f t="shared" si="21"/>
        <v>6.0645000000000007</v>
      </c>
      <c r="X75" s="47">
        <v>0</v>
      </c>
      <c r="Y75" s="47">
        <f t="shared" si="22"/>
        <v>0</v>
      </c>
      <c r="Z75" s="47">
        <v>0</v>
      </c>
      <c r="AA75" s="48">
        <f t="shared" si="23"/>
        <v>0</v>
      </c>
      <c r="AR75" s="4" t="s">
        <v>75</v>
      </c>
      <c r="AT75" s="4" t="s">
        <v>52</v>
      </c>
      <c r="AU75" s="4" t="s">
        <v>22</v>
      </c>
      <c r="AY75" s="4" t="s">
        <v>51</v>
      </c>
      <c r="BE75" s="49">
        <f t="shared" si="24"/>
        <v>0</v>
      </c>
      <c r="BF75" s="49">
        <f t="shared" si="25"/>
        <v>0</v>
      </c>
      <c r="BG75" s="49">
        <f t="shared" si="26"/>
        <v>0</v>
      </c>
      <c r="BH75" s="49">
        <f t="shared" si="27"/>
        <v>0</v>
      </c>
      <c r="BI75" s="49">
        <f t="shared" si="28"/>
        <v>0</v>
      </c>
      <c r="BJ75" s="4" t="s">
        <v>21</v>
      </c>
      <c r="BK75" s="49">
        <f t="shared" si="29"/>
        <v>0</v>
      </c>
      <c r="BL75" s="4" t="s">
        <v>75</v>
      </c>
      <c r="BM75" s="4" t="s">
        <v>267</v>
      </c>
    </row>
    <row r="76" spans="2:65" s="1" customFormat="1" ht="38.25" customHeight="1" x14ac:dyDescent="0.3">
      <c r="B76" s="7"/>
      <c r="C76" s="42" t="s">
        <v>268</v>
      </c>
      <c r="D76" s="42" t="s">
        <v>52</v>
      </c>
      <c r="E76" s="43" t="s">
        <v>269</v>
      </c>
      <c r="F76" s="57" t="s">
        <v>270</v>
      </c>
      <c r="G76" s="57"/>
      <c r="H76" s="57"/>
      <c r="I76" s="57"/>
      <c r="J76" s="44" t="s">
        <v>55</v>
      </c>
      <c r="K76" s="45">
        <v>1</v>
      </c>
      <c r="L76" s="58"/>
      <c r="M76" s="58"/>
      <c r="N76" s="58">
        <f t="shared" si="20"/>
        <v>0</v>
      </c>
      <c r="O76" s="58"/>
      <c r="P76" s="58"/>
      <c r="Q76" s="58"/>
      <c r="R76" s="9"/>
      <c r="T76" s="46" t="s">
        <v>4</v>
      </c>
      <c r="U76" s="10" t="s">
        <v>17</v>
      </c>
      <c r="V76" s="47">
        <v>0.51200000000000001</v>
      </c>
      <c r="W76" s="47">
        <f t="shared" si="21"/>
        <v>0.51200000000000001</v>
      </c>
      <c r="X76" s="47">
        <v>6.0800000000000003E-3</v>
      </c>
      <c r="Y76" s="47">
        <f t="shared" si="22"/>
        <v>6.0800000000000003E-3</v>
      </c>
      <c r="Z76" s="47">
        <v>0</v>
      </c>
      <c r="AA76" s="48">
        <f t="shared" si="23"/>
        <v>0</v>
      </c>
      <c r="AR76" s="4" t="s">
        <v>75</v>
      </c>
      <c r="AT76" s="4" t="s">
        <v>52</v>
      </c>
      <c r="AU76" s="4" t="s">
        <v>22</v>
      </c>
      <c r="AY76" s="4" t="s">
        <v>51</v>
      </c>
      <c r="BE76" s="49">
        <f t="shared" si="24"/>
        <v>0</v>
      </c>
      <c r="BF76" s="49">
        <f t="shared" si="25"/>
        <v>0</v>
      </c>
      <c r="BG76" s="49">
        <f t="shared" si="26"/>
        <v>0</v>
      </c>
      <c r="BH76" s="49">
        <f t="shared" si="27"/>
        <v>0</v>
      </c>
      <c r="BI76" s="49">
        <f t="shared" si="28"/>
        <v>0</v>
      </c>
      <c r="BJ76" s="4" t="s">
        <v>21</v>
      </c>
      <c r="BK76" s="49">
        <f t="shared" si="29"/>
        <v>0</v>
      </c>
      <c r="BL76" s="4" t="s">
        <v>75</v>
      </c>
      <c r="BM76" s="4" t="s">
        <v>271</v>
      </c>
    </row>
    <row r="77" spans="2:65" s="1" customFormat="1" ht="38.25" customHeight="1" x14ac:dyDescent="0.3">
      <c r="B77" s="7"/>
      <c r="C77" s="42" t="s">
        <v>272</v>
      </c>
      <c r="D77" s="42" t="s">
        <v>52</v>
      </c>
      <c r="E77" s="43" t="s">
        <v>273</v>
      </c>
      <c r="F77" s="57" t="s">
        <v>274</v>
      </c>
      <c r="G77" s="57"/>
      <c r="H77" s="57"/>
      <c r="I77" s="57"/>
      <c r="J77" s="44" t="s">
        <v>55</v>
      </c>
      <c r="K77" s="45">
        <v>1</v>
      </c>
      <c r="L77" s="58"/>
      <c r="M77" s="58"/>
      <c r="N77" s="58">
        <f t="shared" si="20"/>
        <v>0</v>
      </c>
      <c r="O77" s="58"/>
      <c r="P77" s="58"/>
      <c r="Q77" s="58"/>
      <c r="R77" s="9"/>
      <c r="T77" s="46" t="s">
        <v>4</v>
      </c>
      <c r="U77" s="10" t="s">
        <v>17</v>
      </c>
      <c r="V77" s="47">
        <v>0.51200000000000001</v>
      </c>
      <c r="W77" s="47">
        <f t="shared" si="21"/>
        <v>0.51200000000000001</v>
      </c>
      <c r="X77" s="47">
        <v>5.5799999999999999E-3</v>
      </c>
      <c r="Y77" s="47">
        <f t="shared" si="22"/>
        <v>5.5799999999999999E-3</v>
      </c>
      <c r="Z77" s="47">
        <v>0</v>
      </c>
      <c r="AA77" s="48">
        <f t="shared" si="23"/>
        <v>0</v>
      </c>
      <c r="AR77" s="4" t="s">
        <v>75</v>
      </c>
      <c r="AT77" s="4" t="s">
        <v>52</v>
      </c>
      <c r="AU77" s="4" t="s">
        <v>22</v>
      </c>
      <c r="AY77" s="4" t="s">
        <v>51</v>
      </c>
      <c r="BE77" s="49">
        <f t="shared" si="24"/>
        <v>0</v>
      </c>
      <c r="BF77" s="49">
        <f t="shared" si="25"/>
        <v>0</v>
      </c>
      <c r="BG77" s="49">
        <f t="shared" si="26"/>
        <v>0</v>
      </c>
      <c r="BH77" s="49">
        <f t="shared" si="27"/>
        <v>0</v>
      </c>
      <c r="BI77" s="49">
        <f t="shared" si="28"/>
        <v>0</v>
      </c>
      <c r="BJ77" s="4" t="s">
        <v>21</v>
      </c>
      <c r="BK77" s="49">
        <f t="shared" si="29"/>
        <v>0</v>
      </c>
      <c r="BL77" s="4" t="s">
        <v>75</v>
      </c>
      <c r="BM77" s="4" t="s">
        <v>275</v>
      </c>
    </row>
    <row r="78" spans="2:65" s="1" customFormat="1" ht="38.25" customHeight="1" x14ac:dyDescent="0.3">
      <c r="B78" s="7"/>
      <c r="C78" s="42" t="s">
        <v>276</v>
      </c>
      <c r="D78" s="42" t="s">
        <v>52</v>
      </c>
      <c r="E78" s="43" t="s">
        <v>277</v>
      </c>
      <c r="F78" s="57" t="s">
        <v>278</v>
      </c>
      <c r="G78" s="57"/>
      <c r="H78" s="57"/>
      <c r="I78" s="57"/>
      <c r="J78" s="44" t="s">
        <v>55</v>
      </c>
      <c r="K78" s="45">
        <v>2</v>
      </c>
      <c r="L78" s="58"/>
      <c r="M78" s="58"/>
      <c r="N78" s="58">
        <f t="shared" si="20"/>
        <v>0</v>
      </c>
      <c r="O78" s="58"/>
      <c r="P78" s="58"/>
      <c r="Q78" s="58"/>
      <c r="R78" s="9"/>
      <c r="T78" s="46" t="s">
        <v>4</v>
      </c>
      <c r="U78" s="10" t="s">
        <v>17</v>
      </c>
      <c r="V78" s="47">
        <v>0.86899999999999999</v>
      </c>
      <c r="W78" s="47">
        <f t="shared" si="21"/>
        <v>1.738</v>
      </c>
      <c r="X78" s="47">
        <v>2.0480000000000002E-2</v>
      </c>
      <c r="Y78" s="47">
        <f t="shared" si="22"/>
        <v>4.0960000000000003E-2</v>
      </c>
      <c r="Z78" s="47">
        <v>0</v>
      </c>
      <c r="AA78" s="48">
        <f t="shared" si="23"/>
        <v>0</v>
      </c>
      <c r="AR78" s="4" t="s">
        <v>75</v>
      </c>
      <c r="AT78" s="4" t="s">
        <v>52</v>
      </c>
      <c r="AU78" s="4" t="s">
        <v>22</v>
      </c>
      <c r="AY78" s="4" t="s">
        <v>51</v>
      </c>
      <c r="BE78" s="49">
        <f t="shared" si="24"/>
        <v>0</v>
      </c>
      <c r="BF78" s="49">
        <f t="shared" si="25"/>
        <v>0</v>
      </c>
      <c r="BG78" s="49">
        <f t="shared" si="26"/>
        <v>0</v>
      </c>
      <c r="BH78" s="49">
        <f t="shared" si="27"/>
        <v>0</v>
      </c>
      <c r="BI78" s="49">
        <f t="shared" si="28"/>
        <v>0</v>
      </c>
      <c r="BJ78" s="4" t="s">
        <v>21</v>
      </c>
      <c r="BK78" s="49">
        <f t="shared" si="29"/>
        <v>0</v>
      </c>
      <c r="BL78" s="4" t="s">
        <v>75</v>
      </c>
      <c r="BM78" s="4" t="s">
        <v>279</v>
      </c>
    </row>
    <row r="79" spans="2:65" s="1" customFormat="1" ht="38.25" customHeight="1" x14ac:dyDescent="0.3">
      <c r="B79" s="7"/>
      <c r="C79" s="42" t="s">
        <v>280</v>
      </c>
      <c r="D79" s="42" t="s">
        <v>52</v>
      </c>
      <c r="E79" s="43" t="s">
        <v>281</v>
      </c>
      <c r="F79" s="57" t="s">
        <v>282</v>
      </c>
      <c r="G79" s="57"/>
      <c r="H79" s="57"/>
      <c r="I79" s="57"/>
      <c r="J79" s="44" t="s">
        <v>55</v>
      </c>
      <c r="K79" s="45">
        <v>1</v>
      </c>
      <c r="L79" s="58"/>
      <c r="M79" s="58"/>
      <c r="N79" s="58">
        <f t="shared" si="20"/>
        <v>0</v>
      </c>
      <c r="O79" s="58"/>
      <c r="P79" s="58"/>
      <c r="Q79" s="58"/>
      <c r="R79" s="9"/>
      <c r="T79" s="46" t="s">
        <v>4</v>
      </c>
      <c r="U79" s="10" t="s">
        <v>17</v>
      </c>
      <c r="V79" s="47">
        <v>0.97799999999999998</v>
      </c>
      <c r="W79" s="47">
        <f t="shared" si="21"/>
        <v>0.97799999999999998</v>
      </c>
      <c r="X79" s="47">
        <v>2.154E-2</v>
      </c>
      <c r="Y79" s="47">
        <f t="shared" si="22"/>
        <v>2.154E-2</v>
      </c>
      <c r="Z79" s="47">
        <v>0</v>
      </c>
      <c r="AA79" s="48">
        <f t="shared" si="23"/>
        <v>0</v>
      </c>
      <c r="AR79" s="4" t="s">
        <v>75</v>
      </c>
      <c r="AT79" s="4" t="s">
        <v>52</v>
      </c>
      <c r="AU79" s="4" t="s">
        <v>22</v>
      </c>
      <c r="AY79" s="4" t="s">
        <v>51</v>
      </c>
      <c r="BE79" s="49">
        <f t="shared" si="24"/>
        <v>0</v>
      </c>
      <c r="BF79" s="49">
        <f t="shared" si="25"/>
        <v>0</v>
      </c>
      <c r="BG79" s="49">
        <f t="shared" si="26"/>
        <v>0</v>
      </c>
      <c r="BH79" s="49">
        <f t="shared" si="27"/>
        <v>0</v>
      </c>
      <c r="BI79" s="49">
        <f t="shared" si="28"/>
        <v>0</v>
      </c>
      <c r="BJ79" s="4" t="s">
        <v>21</v>
      </c>
      <c r="BK79" s="49">
        <f t="shared" si="29"/>
        <v>0</v>
      </c>
      <c r="BL79" s="4" t="s">
        <v>75</v>
      </c>
      <c r="BM79" s="4" t="s">
        <v>283</v>
      </c>
    </row>
    <row r="80" spans="2:65" s="1" customFormat="1" ht="25.5" customHeight="1" x14ac:dyDescent="0.3">
      <c r="B80" s="7"/>
      <c r="C80" s="42" t="s">
        <v>284</v>
      </c>
      <c r="D80" s="42" t="s">
        <v>52</v>
      </c>
      <c r="E80" s="43" t="s">
        <v>285</v>
      </c>
      <c r="F80" s="57" t="s">
        <v>286</v>
      </c>
      <c r="G80" s="57"/>
      <c r="H80" s="57"/>
      <c r="I80" s="57"/>
      <c r="J80" s="44" t="s">
        <v>55</v>
      </c>
      <c r="K80" s="45">
        <v>1</v>
      </c>
      <c r="L80" s="58"/>
      <c r="M80" s="58"/>
      <c r="N80" s="58">
        <f t="shared" si="20"/>
        <v>0</v>
      </c>
      <c r="O80" s="58"/>
      <c r="P80" s="58"/>
      <c r="Q80" s="58"/>
      <c r="R80" s="9"/>
      <c r="T80" s="46" t="s">
        <v>4</v>
      </c>
      <c r="U80" s="10" t="s">
        <v>17</v>
      </c>
      <c r="V80" s="47">
        <v>0.51200000000000001</v>
      </c>
      <c r="W80" s="47">
        <f t="shared" si="21"/>
        <v>0.51200000000000001</v>
      </c>
      <c r="X80" s="47">
        <v>6.8000000000000005E-4</v>
      </c>
      <c r="Y80" s="47">
        <f t="shared" si="22"/>
        <v>6.8000000000000005E-4</v>
      </c>
      <c r="Z80" s="47">
        <v>0</v>
      </c>
      <c r="AA80" s="48">
        <f t="shared" si="23"/>
        <v>0</v>
      </c>
      <c r="AR80" s="4" t="s">
        <v>75</v>
      </c>
      <c r="AT80" s="4" t="s">
        <v>52</v>
      </c>
      <c r="AU80" s="4" t="s">
        <v>22</v>
      </c>
      <c r="AY80" s="4" t="s">
        <v>51</v>
      </c>
      <c r="BE80" s="49">
        <f t="shared" si="24"/>
        <v>0</v>
      </c>
      <c r="BF80" s="49">
        <f t="shared" si="25"/>
        <v>0</v>
      </c>
      <c r="BG80" s="49">
        <f t="shared" si="26"/>
        <v>0</v>
      </c>
      <c r="BH80" s="49">
        <f t="shared" si="27"/>
        <v>0</v>
      </c>
      <c r="BI80" s="49">
        <f t="shared" si="28"/>
        <v>0</v>
      </c>
      <c r="BJ80" s="4" t="s">
        <v>21</v>
      </c>
      <c r="BK80" s="49">
        <f t="shared" si="29"/>
        <v>0</v>
      </c>
      <c r="BL80" s="4" t="s">
        <v>75</v>
      </c>
      <c r="BM80" s="4" t="s">
        <v>287</v>
      </c>
    </row>
    <row r="81" spans="2:65" s="1" customFormat="1" ht="25.5" customHeight="1" x14ac:dyDescent="0.3">
      <c r="B81" s="7"/>
      <c r="C81" s="42" t="s">
        <v>288</v>
      </c>
      <c r="D81" s="42" t="s">
        <v>52</v>
      </c>
      <c r="E81" s="43" t="s">
        <v>289</v>
      </c>
      <c r="F81" s="57" t="s">
        <v>290</v>
      </c>
      <c r="G81" s="57"/>
      <c r="H81" s="57"/>
      <c r="I81" s="57"/>
      <c r="J81" s="44" t="s">
        <v>127</v>
      </c>
      <c r="K81" s="45">
        <v>1</v>
      </c>
      <c r="L81" s="58"/>
      <c r="M81" s="58"/>
      <c r="N81" s="58">
        <f t="shared" si="20"/>
        <v>0</v>
      </c>
      <c r="O81" s="58"/>
      <c r="P81" s="58"/>
      <c r="Q81" s="58"/>
      <c r="R81" s="9"/>
      <c r="T81" s="46" t="s">
        <v>4</v>
      </c>
      <c r="U81" s="10" t="s">
        <v>17</v>
      </c>
      <c r="V81" s="47">
        <v>0.61399999999999999</v>
      </c>
      <c r="W81" s="47">
        <f t="shared" si="21"/>
        <v>0.61399999999999999</v>
      </c>
      <c r="X81" s="47">
        <v>3.4470000000000001E-2</v>
      </c>
      <c r="Y81" s="47">
        <f t="shared" si="22"/>
        <v>3.4470000000000001E-2</v>
      </c>
      <c r="Z81" s="47">
        <v>0</v>
      </c>
      <c r="AA81" s="48">
        <f t="shared" si="23"/>
        <v>0</v>
      </c>
      <c r="AR81" s="4" t="s">
        <v>75</v>
      </c>
      <c r="AT81" s="4" t="s">
        <v>52</v>
      </c>
      <c r="AU81" s="4" t="s">
        <v>22</v>
      </c>
      <c r="AY81" s="4" t="s">
        <v>51</v>
      </c>
      <c r="BE81" s="49">
        <f t="shared" si="24"/>
        <v>0</v>
      </c>
      <c r="BF81" s="49">
        <f t="shared" si="25"/>
        <v>0</v>
      </c>
      <c r="BG81" s="49">
        <f t="shared" si="26"/>
        <v>0</v>
      </c>
      <c r="BH81" s="49">
        <f t="shared" si="27"/>
        <v>0</v>
      </c>
      <c r="BI81" s="49">
        <f t="shared" si="28"/>
        <v>0</v>
      </c>
      <c r="BJ81" s="4" t="s">
        <v>21</v>
      </c>
      <c r="BK81" s="49">
        <f t="shared" si="29"/>
        <v>0</v>
      </c>
      <c r="BL81" s="4" t="s">
        <v>75</v>
      </c>
      <c r="BM81" s="4" t="s">
        <v>291</v>
      </c>
    </row>
    <row r="82" spans="2:65" s="1" customFormat="1" ht="25.5" customHeight="1" x14ac:dyDescent="0.3">
      <c r="B82" s="7"/>
      <c r="C82" s="42" t="s">
        <v>292</v>
      </c>
      <c r="D82" s="42" t="s">
        <v>52</v>
      </c>
      <c r="E82" s="43" t="s">
        <v>293</v>
      </c>
      <c r="F82" s="57" t="s">
        <v>294</v>
      </c>
      <c r="G82" s="57"/>
      <c r="H82" s="57"/>
      <c r="I82" s="57"/>
      <c r="J82" s="44" t="s">
        <v>127</v>
      </c>
      <c r="K82" s="45">
        <v>1</v>
      </c>
      <c r="L82" s="58"/>
      <c r="M82" s="58"/>
      <c r="N82" s="58">
        <f t="shared" si="20"/>
        <v>0</v>
      </c>
      <c r="O82" s="58"/>
      <c r="P82" s="58"/>
      <c r="Q82" s="58"/>
      <c r="R82" s="9"/>
      <c r="T82" s="46" t="s">
        <v>4</v>
      </c>
      <c r="U82" s="10" t="s">
        <v>17</v>
      </c>
      <c r="V82" s="47">
        <v>1.9139999999999999</v>
      </c>
      <c r="W82" s="47">
        <f t="shared" si="21"/>
        <v>1.9139999999999999</v>
      </c>
      <c r="X82" s="47">
        <v>5.441E-2</v>
      </c>
      <c r="Y82" s="47">
        <f t="shared" si="22"/>
        <v>5.441E-2</v>
      </c>
      <c r="Z82" s="47">
        <v>0</v>
      </c>
      <c r="AA82" s="48">
        <f t="shared" si="23"/>
        <v>0</v>
      </c>
      <c r="AR82" s="4" t="s">
        <v>75</v>
      </c>
      <c r="AT82" s="4" t="s">
        <v>52</v>
      </c>
      <c r="AU82" s="4" t="s">
        <v>22</v>
      </c>
      <c r="AY82" s="4" t="s">
        <v>51</v>
      </c>
      <c r="BE82" s="49">
        <f t="shared" si="24"/>
        <v>0</v>
      </c>
      <c r="BF82" s="49">
        <f t="shared" si="25"/>
        <v>0</v>
      </c>
      <c r="BG82" s="49">
        <f t="shared" si="26"/>
        <v>0</v>
      </c>
      <c r="BH82" s="49">
        <f t="shared" si="27"/>
        <v>0</v>
      </c>
      <c r="BI82" s="49">
        <f t="shared" si="28"/>
        <v>0</v>
      </c>
      <c r="BJ82" s="4" t="s">
        <v>21</v>
      </c>
      <c r="BK82" s="49">
        <f t="shared" si="29"/>
        <v>0</v>
      </c>
      <c r="BL82" s="4" t="s">
        <v>75</v>
      </c>
      <c r="BM82" s="4" t="s">
        <v>295</v>
      </c>
    </row>
    <row r="83" spans="2:65" s="1" customFormat="1" ht="38.25" customHeight="1" x14ac:dyDescent="0.3">
      <c r="B83" s="7"/>
      <c r="C83" s="42" t="s">
        <v>296</v>
      </c>
      <c r="D83" s="42" t="s">
        <v>52</v>
      </c>
      <c r="E83" s="43" t="s">
        <v>297</v>
      </c>
      <c r="F83" s="57" t="s">
        <v>298</v>
      </c>
      <c r="G83" s="57"/>
      <c r="H83" s="57"/>
      <c r="I83" s="57"/>
      <c r="J83" s="44" t="s">
        <v>55</v>
      </c>
      <c r="K83" s="45">
        <v>1</v>
      </c>
      <c r="L83" s="58"/>
      <c r="M83" s="58"/>
      <c r="N83" s="58">
        <f t="shared" si="20"/>
        <v>0</v>
      </c>
      <c r="O83" s="58"/>
      <c r="P83" s="58"/>
      <c r="Q83" s="58"/>
      <c r="R83" s="9"/>
      <c r="T83" s="46" t="s">
        <v>4</v>
      </c>
      <c r="U83" s="10" t="s">
        <v>17</v>
      </c>
      <c r="V83" s="47">
        <v>4.0140000000000002</v>
      </c>
      <c r="W83" s="47">
        <f t="shared" si="21"/>
        <v>4.0140000000000002</v>
      </c>
      <c r="X83" s="47">
        <v>0.14161000000000001</v>
      </c>
      <c r="Y83" s="47">
        <f t="shared" si="22"/>
        <v>0.14161000000000001</v>
      </c>
      <c r="Z83" s="47">
        <v>0</v>
      </c>
      <c r="AA83" s="48">
        <f t="shared" si="23"/>
        <v>0</v>
      </c>
      <c r="AR83" s="4" t="s">
        <v>75</v>
      </c>
      <c r="AT83" s="4" t="s">
        <v>52</v>
      </c>
      <c r="AU83" s="4" t="s">
        <v>22</v>
      </c>
      <c r="AY83" s="4" t="s">
        <v>51</v>
      </c>
      <c r="BE83" s="49">
        <f t="shared" si="24"/>
        <v>0</v>
      </c>
      <c r="BF83" s="49">
        <f t="shared" si="25"/>
        <v>0</v>
      </c>
      <c r="BG83" s="49">
        <f t="shared" si="26"/>
        <v>0</v>
      </c>
      <c r="BH83" s="49">
        <f t="shared" si="27"/>
        <v>0</v>
      </c>
      <c r="BI83" s="49">
        <f t="shared" si="28"/>
        <v>0</v>
      </c>
      <c r="BJ83" s="4" t="s">
        <v>21</v>
      </c>
      <c r="BK83" s="49">
        <f t="shared" si="29"/>
        <v>0</v>
      </c>
      <c r="BL83" s="4" t="s">
        <v>75</v>
      </c>
      <c r="BM83" s="4" t="s">
        <v>299</v>
      </c>
    </row>
    <row r="84" spans="2:65" s="1" customFormat="1" ht="25.5" customHeight="1" x14ac:dyDescent="0.3">
      <c r="B84" s="7"/>
      <c r="C84" s="42" t="s">
        <v>300</v>
      </c>
      <c r="D84" s="42" t="s">
        <v>52</v>
      </c>
      <c r="E84" s="43" t="s">
        <v>301</v>
      </c>
      <c r="F84" s="57" t="s">
        <v>302</v>
      </c>
      <c r="G84" s="57"/>
      <c r="H84" s="57"/>
      <c r="I84" s="57"/>
      <c r="J84" s="44" t="s">
        <v>55</v>
      </c>
      <c r="K84" s="45">
        <v>2</v>
      </c>
      <c r="L84" s="58"/>
      <c r="M84" s="58"/>
      <c r="N84" s="58">
        <f t="shared" si="20"/>
        <v>0</v>
      </c>
      <c r="O84" s="58"/>
      <c r="P84" s="58"/>
      <c r="Q84" s="58"/>
      <c r="R84" s="9"/>
      <c r="T84" s="46" t="s">
        <v>4</v>
      </c>
      <c r="U84" s="10" t="s">
        <v>17</v>
      </c>
      <c r="V84" s="47">
        <v>0.25</v>
      </c>
      <c r="W84" s="47">
        <f t="shared" si="21"/>
        <v>0.5</v>
      </c>
      <c r="X84" s="47">
        <v>4.4400000000000004E-3</v>
      </c>
      <c r="Y84" s="47">
        <f t="shared" si="22"/>
        <v>8.8800000000000007E-3</v>
      </c>
      <c r="Z84" s="47">
        <v>0</v>
      </c>
      <c r="AA84" s="48">
        <f t="shared" si="23"/>
        <v>0</v>
      </c>
      <c r="AR84" s="4" t="s">
        <v>75</v>
      </c>
      <c r="AT84" s="4" t="s">
        <v>52</v>
      </c>
      <c r="AU84" s="4" t="s">
        <v>22</v>
      </c>
      <c r="AY84" s="4" t="s">
        <v>51</v>
      </c>
      <c r="BE84" s="49">
        <f t="shared" si="24"/>
        <v>0</v>
      </c>
      <c r="BF84" s="49">
        <f t="shared" si="25"/>
        <v>0</v>
      </c>
      <c r="BG84" s="49">
        <f t="shared" si="26"/>
        <v>0</v>
      </c>
      <c r="BH84" s="49">
        <f t="shared" si="27"/>
        <v>0</v>
      </c>
      <c r="BI84" s="49">
        <f t="shared" si="28"/>
        <v>0</v>
      </c>
      <c r="BJ84" s="4" t="s">
        <v>21</v>
      </c>
      <c r="BK84" s="49">
        <f t="shared" si="29"/>
        <v>0</v>
      </c>
      <c r="BL84" s="4" t="s">
        <v>75</v>
      </c>
      <c r="BM84" s="4" t="s">
        <v>303</v>
      </c>
    </row>
    <row r="85" spans="2:65" s="1" customFormat="1" ht="38.25" customHeight="1" x14ac:dyDescent="0.3">
      <c r="B85" s="7"/>
      <c r="C85" s="42" t="s">
        <v>304</v>
      </c>
      <c r="D85" s="42" t="s">
        <v>52</v>
      </c>
      <c r="E85" s="43" t="s">
        <v>305</v>
      </c>
      <c r="F85" s="57" t="s">
        <v>306</v>
      </c>
      <c r="G85" s="57"/>
      <c r="H85" s="57"/>
      <c r="I85" s="57"/>
      <c r="J85" s="44" t="s">
        <v>127</v>
      </c>
      <c r="K85" s="45">
        <v>2</v>
      </c>
      <c r="L85" s="58"/>
      <c r="M85" s="58"/>
      <c r="N85" s="58">
        <f t="shared" si="20"/>
        <v>0</v>
      </c>
      <c r="O85" s="58"/>
      <c r="P85" s="58"/>
      <c r="Q85" s="58"/>
      <c r="R85" s="9"/>
      <c r="T85" s="46" t="s">
        <v>4</v>
      </c>
      <c r="U85" s="10" t="s">
        <v>17</v>
      </c>
      <c r="V85" s="47">
        <v>0.25800000000000001</v>
      </c>
      <c r="W85" s="47">
        <f t="shared" si="21"/>
        <v>0.51600000000000001</v>
      </c>
      <c r="X85" s="47">
        <v>6.8000000000000005E-4</v>
      </c>
      <c r="Y85" s="47">
        <f t="shared" si="22"/>
        <v>1.3600000000000001E-3</v>
      </c>
      <c r="Z85" s="47">
        <v>0</v>
      </c>
      <c r="AA85" s="48">
        <f t="shared" si="23"/>
        <v>0</v>
      </c>
      <c r="AR85" s="4" t="s">
        <v>75</v>
      </c>
      <c r="AT85" s="4" t="s">
        <v>52</v>
      </c>
      <c r="AU85" s="4" t="s">
        <v>22</v>
      </c>
      <c r="AY85" s="4" t="s">
        <v>51</v>
      </c>
      <c r="BE85" s="49">
        <f t="shared" si="24"/>
        <v>0</v>
      </c>
      <c r="BF85" s="49">
        <f t="shared" si="25"/>
        <v>0</v>
      </c>
      <c r="BG85" s="49">
        <f t="shared" si="26"/>
        <v>0</v>
      </c>
      <c r="BH85" s="49">
        <f t="shared" si="27"/>
        <v>0</v>
      </c>
      <c r="BI85" s="49">
        <f t="shared" si="28"/>
        <v>0</v>
      </c>
      <c r="BJ85" s="4" t="s">
        <v>21</v>
      </c>
      <c r="BK85" s="49">
        <f t="shared" si="29"/>
        <v>0</v>
      </c>
      <c r="BL85" s="4" t="s">
        <v>75</v>
      </c>
      <c r="BM85" s="4" t="s">
        <v>307</v>
      </c>
    </row>
    <row r="86" spans="2:65" s="1" customFormat="1" ht="16.5" customHeight="1" x14ac:dyDescent="0.3">
      <c r="B86" s="7"/>
      <c r="C86" s="50" t="s">
        <v>308</v>
      </c>
      <c r="D86" s="50" t="s">
        <v>66</v>
      </c>
      <c r="E86" s="51" t="s">
        <v>309</v>
      </c>
      <c r="F86" s="75" t="s">
        <v>310</v>
      </c>
      <c r="G86" s="75"/>
      <c r="H86" s="75"/>
      <c r="I86" s="75"/>
      <c r="J86" s="52" t="s">
        <v>55</v>
      </c>
      <c r="K86" s="53">
        <v>1</v>
      </c>
      <c r="L86" s="74"/>
      <c r="M86" s="74"/>
      <c r="N86" s="74">
        <f t="shared" si="20"/>
        <v>0</v>
      </c>
      <c r="O86" s="58"/>
      <c r="P86" s="58"/>
      <c r="Q86" s="58"/>
      <c r="R86" s="9"/>
      <c r="T86" s="46" t="s">
        <v>4</v>
      </c>
      <c r="U86" s="10" t="s">
        <v>17</v>
      </c>
      <c r="V86" s="47">
        <v>0</v>
      </c>
      <c r="W86" s="47">
        <f t="shared" si="21"/>
        <v>0</v>
      </c>
      <c r="X86" s="47">
        <v>1E-3</v>
      </c>
      <c r="Y86" s="47">
        <f t="shared" si="22"/>
        <v>1E-3</v>
      </c>
      <c r="Z86" s="47">
        <v>0</v>
      </c>
      <c r="AA86" s="48">
        <f t="shared" si="23"/>
        <v>0</v>
      </c>
      <c r="AR86" s="4" t="s">
        <v>87</v>
      </c>
      <c r="AT86" s="4" t="s">
        <v>66</v>
      </c>
      <c r="AU86" s="4" t="s">
        <v>22</v>
      </c>
      <c r="AY86" s="4" t="s">
        <v>51</v>
      </c>
      <c r="BE86" s="49">
        <f t="shared" si="24"/>
        <v>0</v>
      </c>
      <c r="BF86" s="49">
        <f t="shared" si="25"/>
        <v>0</v>
      </c>
      <c r="BG86" s="49">
        <f t="shared" si="26"/>
        <v>0</v>
      </c>
      <c r="BH86" s="49">
        <f t="shared" si="27"/>
        <v>0</v>
      </c>
      <c r="BI86" s="49">
        <f t="shared" si="28"/>
        <v>0</v>
      </c>
      <c r="BJ86" s="4" t="s">
        <v>21</v>
      </c>
      <c r="BK86" s="49">
        <f t="shared" si="29"/>
        <v>0</v>
      </c>
      <c r="BL86" s="4" t="s">
        <v>75</v>
      </c>
      <c r="BM86" s="4" t="s">
        <v>311</v>
      </c>
    </row>
    <row r="87" spans="2:65" s="1" customFormat="1" ht="16.5" customHeight="1" x14ac:dyDescent="0.3">
      <c r="B87" s="7"/>
      <c r="C87" s="42" t="s">
        <v>312</v>
      </c>
      <c r="D87" s="42" t="s">
        <v>52</v>
      </c>
      <c r="E87" s="43" t="s">
        <v>313</v>
      </c>
      <c r="F87" s="57" t="s">
        <v>314</v>
      </c>
      <c r="G87" s="57"/>
      <c r="H87" s="57"/>
      <c r="I87" s="57"/>
      <c r="J87" s="44" t="s">
        <v>55</v>
      </c>
      <c r="K87" s="45">
        <v>1</v>
      </c>
      <c r="L87" s="58"/>
      <c r="M87" s="58"/>
      <c r="N87" s="58">
        <f t="shared" si="20"/>
        <v>0</v>
      </c>
      <c r="O87" s="58"/>
      <c r="P87" s="58"/>
      <c r="Q87" s="58"/>
      <c r="R87" s="9"/>
      <c r="T87" s="46" t="s">
        <v>4</v>
      </c>
      <c r="U87" s="10" t="s">
        <v>17</v>
      </c>
      <c r="V87" s="47">
        <v>0.114</v>
      </c>
      <c r="W87" s="47">
        <f t="shared" si="21"/>
        <v>0.114</v>
      </c>
      <c r="X87" s="47">
        <v>1.1299999999999999E-3</v>
      </c>
      <c r="Y87" s="47">
        <f t="shared" si="22"/>
        <v>1.1299999999999999E-3</v>
      </c>
      <c r="Z87" s="47">
        <v>0</v>
      </c>
      <c r="AA87" s="48">
        <f t="shared" si="23"/>
        <v>0</v>
      </c>
      <c r="AR87" s="4" t="s">
        <v>75</v>
      </c>
      <c r="AT87" s="4" t="s">
        <v>52</v>
      </c>
      <c r="AU87" s="4" t="s">
        <v>22</v>
      </c>
      <c r="AY87" s="4" t="s">
        <v>51</v>
      </c>
      <c r="BE87" s="49">
        <f t="shared" si="24"/>
        <v>0</v>
      </c>
      <c r="BF87" s="49">
        <f t="shared" si="25"/>
        <v>0</v>
      </c>
      <c r="BG87" s="49">
        <f t="shared" si="26"/>
        <v>0</v>
      </c>
      <c r="BH87" s="49">
        <f t="shared" si="27"/>
        <v>0</v>
      </c>
      <c r="BI87" s="49">
        <f t="shared" si="28"/>
        <v>0</v>
      </c>
      <c r="BJ87" s="4" t="s">
        <v>21</v>
      </c>
      <c r="BK87" s="49">
        <f t="shared" si="29"/>
        <v>0</v>
      </c>
      <c r="BL87" s="4" t="s">
        <v>75</v>
      </c>
      <c r="BM87" s="4" t="s">
        <v>315</v>
      </c>
    </row>
    <row r="88" spans="2:65" s="1" customFormat="1" ht="25.5" customHeight="1" x14ac:dyDescent="0.3">
      <c r="B88" s="7"/>
      <c r="C88" s="42" t="s">
        <v>316</v>
      </c>
      <c r="D88" s="42" t="s">
        <v>52</v>
      </c>
      <c r="E88" s="43" t="s">
        <v>317</v>
      </c>
      <c r="F88" s="57" t="s">
        <v>318</v>
      </c>
      <c r="G88" s="57"/>
      <c r="H88" s="57"/>
      <c r="I88" s="57"/>
      <c r="J88" s="44" t="s">
        <v>118</v>
      </c>
      <c r="K88" s="45">
        <v>0.318</v>
      </c>
      <c r="L88" s="58"/>
      <c r="M88" s="58"/>
      <c r="N88" s="58">
        <f t="shared" si="20"/>
        <v>0</v>
      </c>
      <c r="O88" s="58"/>
      <c r="P88" s="58"/>
      <c r="Q88" s="58"/>
      <c r="R88" s="9"/>
      <c r="T88" s="46" t="s">
        <v>4</v>
      </c>
      <c r="U88" s="10" t="s">
        <v>17</v>
      </c>
      <c r="V88" s="47">
        <v>4.0430000000000001</v>
      </c>
      <c r="W88" s="47">
        <f t="shared" si="21"/>
        <v>1.285674</v>
      </c>
      <c r="X88" s="47">
        <v>0</v>
      </c>
      <c r="Y88" s="47">
        <f t="shared" si="22"/>
        <v>0</v>
      </c>
      <c r="Z88" s="47">
        <v>0</v>
      </c>
      <c r="AA88" s="48">
        <f t="shared" si="23"/>
        <v>0</v>
      </c>
      <c r="AR88" s="4" t="s">
        <v>75</v>
      </c>
      <c r="AT88" s="4" t="s">
        <v>52</v>
      </c>
      <c r="AU88" s="4" t="s">
        <v>22</v>
      </c>
      <c r="AY88" s="4" t="s">
        <v>51</v>
      </c>
      <c r="BE88" s="49">
        <f t="shared" si="24"/>
        <v>0</v>
      </c>
      <c r="BF88" s="49">
        <f t="shared" si="25"/>
        <v>0</v>
      </c>
      <c r="BG88" s="49">
        <f t="shared" si="26"/>
        <v>0</v>
      </c>
      <c r="BH88" s="49">
        <f t="shared" si="27"/>
        <v>0</v>
      </c>
      <c r="BI88" s="49">
        <f t="shared" si="28"/>
        <v>0</v>
      </c>
      <c r="BJ88" s="4" t="s">
        <v>21</v>
      </c>
      <c r="BK88" s="49">
        <f t="shared" si="29"/>
        <v>0</v>
      </c>
      <c r="BL88" s="4" t="s">
        <v>75</v>
      </c>
      <c r="BM88" s="4" t="s">
        <v>319</v>
      </c>
    </row>
    <row r="89" spans="2:65" s="3" customFormat="1" ht="29.85" customHeight="1" x14ac:dyDescent="0.3">
      <c r="B89" s="31"/>
      <c r="C89" s="32"/>
      <c r="D89" s="41" t="s">
        <v>35</v>
      </c>
      <c r="E89" s="41"/>
      <c r="F89" s="41"/>
      <c r="G89" s="41"/>
      <c r="H89" s="41"/>
      <c r="I89" s="41"/>
      <c r="J89" s="41"/>
      <c r="K89" s="41"/>
      <c r="L89" s="41"/>
      <c r="M89" s="41"/>
      <c r="N89" s="59">
        <f>BK89</f>
        <v>0</v>
      </c>
      <c r="O89" s="60"/>
      <c r="P89" s="60"/>
      <c r="Q89" s="60"/>
      <c r="R89" s="34"/>
      <c r="T89" s="35"/>
      <c r="U89" s="32"/>
      <c r="V89" s="32"/>
      <c r="W89" s="36">
        <f>SUM(W90:W112)</f>
        <v>136.66941699999995</v>
      </c>
      <c r="X89" s="32"/>
      <c r="Y89" s="36">
        <f>SUM(Y90:Y112)</f>
        <v>0.6594000000000001</v>
      </c>
      <c r="Z89" s="32"/>
      <c r="AA89" s="37">
        <f>SUM(AA90:AA112)</f>
        <v>1.09192</v>
      </c>
      <c r="AR89" s="38" t="s">
        <v>22</v>
      </c>
      <c r="AT89" s="39" t="s">
        <v>19</v>
      </c>
      <c r="AU89" s="39" t="s">
        <v>21</v>
      </c>
      <c r="AY89" s="38" t="s">
        <v>51</v>
      </c>
      <c r="BK89" s="40">
        <f>SUM(BK90:BK112)</f>
        <v>0</v>
      </c>
    </row>
    <row r="90" spans="2:65" s="1" customFormat="1" ht="16.5" customHeight="1" x14ac:dyDescent="0.3">
      <c r="B90" s="7"/>
      <c r="C90" s="42" t="s">
        <v>320</v>
      </c>
      <c r="D90" s="42" t="s">
        <v>52</v>
      </c>
      <c r="E90" s="43" t="s">
        <v>321</v>
      </c>
      <c r="F90" s="57" t="s">
        <v>322</v>
      </c>
      <c r="G90" s="57"/>
      <c r="H90" s="57"/>
      <c r="I90" s="57"/>
      <c r="J90" s="44" t="s">
        <v>74</v>
      </c>
      <c r="K90" s="45">
        <v>62</v>
      </c>
      <c r="L90" s="58"/>
      <c r="M90" s="58"/>
      <c r="N90" s="58">
        <f t="shared" ref="N90:N112" si="30">ROUND(L90*K90,2)</f>
        <v>0</v>
      </c>
      <c r="O90" s="58"/>
      <c r="P90" s="58"/>
      <c r="Q90" s="58"/>
      <c r="R90" s="9"/>
      <c r="T90" s="46" t="s">
        <v>4</v>
      </c>
      <c r="U90" s="10" t="s">
        <v>17</v>
      </c>
      <c r="V90" s="47">
        <v>0.03</v>
      </c>
      <c r="W90" s="47">
        <f t="shared" ref="W90:W112" si="31">V90*K90</f>
        <v>1.8599999999999999</v>
      </c>
      <c r="X90" s="47">
        <v>1.2E-4</v>
      </c>
      <c r="Y90" s="47">
        <f t="shared" ref="Y90:Y112" si="32">X90*K90</f>
        <v>7.4400000000000004E-3</v>
      </c>
      <c r="Z90" s="47">
        <v>0</v>
      </c>
      <c r="AA90" s="48">
        <f t="shared" ref="AA90:AA112" si="33">Z90*K90</f>
        <v>0</v>
      </c>
      <c r="AR90" s="4" t="s">
        <v>75</v>
      </c>
      <c r="AT90" s="4" t="s">
        <v>52</v>
      </c>
      <c r="AU90" s="4" t="s">
        <v>22</v>
      </c>
      <c r="AY90" s="4" t="s">
        <v>51</v>
      </c>
      <c r="BE90" s="49">
        <f t="shared" ref="BE90:BE112" si="34">IF(U90="základní",N90,0)</f>
        <v>0</v>
      </c>
      <c r="BF90" s="49">
        <f t="shared" ref="BF90:BF112" si="35">IF(U90="snížená",N90,0)</f>
        <v>0</v>
      </c>
      <c r="BG90" s="49">
        <f t="shared" ref="BG90:BG112" si="36">IF(U90="zákl. přenesená",N90,0)</f>
        <v>0</v>
      </c>
      <c r="BH90" s="49">
        <f t="shared" ref="BH90:BH112" si="37">IF(U90="sníž. přenesená",N90,0)</f>
        <v>0</v>
      </c>
      <c r="BI90" s="49">
        <f t="shared" ref="BI90:BI112" si="38">IF(U90="nulová",N90,0)</f>
        <v>0</v>
      </c>
      <c r="BJ90" s="4" t="s">
        <v>21</v>
      </c>
      <c r="BK90" s="49">
        <f t="shared" ref="BK90:BK112" si="39">ROUND(L90*K90,2)</f>
        <v>0</v>
      </c>
      <c r="BL90" s="4" t="s">
        <v>75</v>
      </c>
      <c r="BM90" s="4" t="s">
        <v>323</v>
      </c>
    </row>
    <row r="91" spans="2:65" s="1" customFormat="1" ht="16.5" customHeight="1" x14ac:dyDescent="0.3">
      <c r="B91" s="7"/>
      <c r="C91" s="42" t="s">
        <v>324</v>
      </c>
      <c r="D91" s="42" t="s">
        <v>52</v>
      </c>
      <c r="E91" s="43" t="s">
        <v>325</v>
      </c>
      <c r="F91" s="57" t="s">
        <v>326</v>
      </c>
      <c r="G91" s="57"/>
      <c r="H91" s="57"/>
      <c r="I91" s="57"/>
      <c r="J91" s="44" t="s">
        <v>74</v>
      </c>
      <c r="K91" s="45">
        <v>121</v>
      </c>
      <c r="L91" s="58"/>
      <c r="M91" s="58"/>
      <c r="N91" s="58">
        <f t="shared" si="30"/>
        <v>0</v>
      </c>
      <c r="O91" s="58"/>
      <c r="P91" s="58"/>
      <c r="Q91" s="58"/>
      <c r="R91" s="9"/>
      <c r="T91" s="46" t="s">
        <v>4</v>
      </c>
      <c r="U91" s="10" t="s">
        <v>17</v>
      </c>
      <c r="V91" s="47">
        <v>0.03</v>
      </c>
      <c r="W91" s="47">
        <f t="shared" si="31"/>
        <v>3.63</v>
      </c>
      <c r="X91" s="47">
        <v>1.2E-4</v>
      </c>
      <c r="Y91" s="47">
        <f t="shared" si="32"/>
        <v>1.452E-2</v>
      </c>
      <c r="Z91" s="47">
        <v>0</v>
      </c>
      <c r="AA91" s="48">
        <f t="shared" si="33"/>
        <v>0</v>
      </c>
      <c r="AR91" s="4" t="s">
        <v>75</v>
      </c>
      <c r="AT91" s="4" t="s">
        <v>52</v>
      </c>
      <c r="AU91" s="4" t="s">
        <v>22</v>
      </c>
      <c r="AY91" s="4" t="s">
        <v>51</v>
      </c>
      <c r="BE91" s="49">
        <f t="shared" si="34"/>
        <v>0</v>
      </c>
      <c r="BF91" s="49">
        <f t="shared" si="35"/>
        <v>0</v>
      </c>
      <c r="BG91" s="49">
        <f t="shared" si="36"/>
        <v>0</v>
      </c>
      <c r="BH91" s="49">
        <f t="shared" si="37"/>
        <v>0</v>
      </c>
      <c r="BI91" s="49">
        <f t="shared" si="38"/>
        <v>0</v>
      </c>
      <c r="BJ91" s="4" t="s">
        <v>21</v>
      </c>
      <c r="BK91" s="49">
        <f t="shared" si="39"/>
        <v>0</v>
      </c>
      <c r="BL91" s="4" t="s">
        <v>75</v>
      </c>
      <c r="BM91" s="4" t="s">
        <v>327</v>
      </c>
    </row>
    <row r="92" spans="2:65" s="1" customFormat="1" ht="25.5" customHeight="1" x14ac:dyDescent="0.3">
      <c r="B92" s="7"/>
      <c r="C92" s="42" t="s">
        <v>328</v>
      </c>
      <c r="D92" s="42" t="s">
        <v>52</v>
      </c>
      <c r="E92" s="43" t="s">
        <v>329</v>
      </c>
      <c r="F92" s="57" t="s">
        <v>330</v>
      </c>
      <c r="G92" s="57"/>
      <c r="H92" s="57"/>
      <c r="I92" s="57"/>
      <c r="J92" s="44" t="s">
        <v>74</v>
      </c>
      <c r="K92" s="45">
        <v>2</v>
      </c>
      <c r="L92" s="58"/>
      <c r="M92" s="58"/>
      <c r="N92" s="58">
        <f t="shared" si="30"/>
        <v>0</v>
      </c>
      <c r="O92" s="58"/>
      <c r="P92" s="58"/>
      <c r="Q92" s="58"/>
      <c r="R92" s="9"/>
      <c r="T92" s="46" t="s">
        <v>4</v>
      </c>
      <c r="U92" s="10" t="s">
        <v>17</v>
      </c>
      <c r="V92" s="47">
        <v>5.0999999999999997E-2</v>
      </c>
      <c r="W92" s="47">
        <f t="shared" si="31"/>
        <v>0.10199999999999999</v>
      </c>
      <c r="X92" s="47">
        <v>2.0000000000000002E-5</v>
      </c>
      <c r="Y92" s="47">
        <f t="shared" si="32"/>
        <v>4.0000000000000003E-5</v>
      </c>
      <c r="Z92" s="47">
        <v>1E-3</v>
      </c>
      <c r="AA92" s="48">
        <f t="shared" si="33"/>
        <v>2E-3</v>
      </c>
      <c r="AR92" s="4" t="s">
        <v>75</v>
      </c>
      <c r="AT92" s="4" t="s">
        <v>52</v>
      </c>
      <c r="AU92" s="4" t="s">
        <v>22</v>
      </c>
      <c r="AY92" s="4" t="s">
        <v>51</v>
      </c>
      <c r="BE92" s="49">
        <f t="shared" si="34"/>
        <v>0</v>
      </c>
      <c r="BF92" s="49">
        <f t="shared" si="35"/>
        <v>0</v>
      </c>
      <c r="BG92" s="49">
        <f t="shared" si="36"/>
        <v>0</v>
      </c>
      <c r="BH92" s="49">
        <f t="shared" si="37"/>
        <v>0</v>
      </c>
      <c r="BI92" s="49">
        <f t="shared" si="38"/>
        <v>0</v>
      </c>
      <c r="BJ92" s="4" t="s">
        <v>21</v>
      </c>
      <c r="BK92" s="49">
        <f t="shared" si="39"/>
        <v>0</v>
      </c>
      <c r="BL92" s="4" t="s">
        <v>75</v>
      </c>
      <c r="BM92" s="4" t="s">
        <v>331</v>
      </c>
    </row>
    <row r="93" spans="2:65" s="1" customFormat="1" ht="25.5" customHeight="1" x14ac:dyDescent="0.3">
      <c r="B93" s="7"/>
      <c r="C93" s="42" t="s">
        <v>332</v>
      </c>
      <c r="D93" s="42" t="s">
        <v>52</v>
      </c>
      <c r="E93" s="43" t="s">
        <v>333</v>
      </c>
      <c r="F93" s="57" t="s">
        <v>334</v>
      </c>
      <c r="G93" s="57"/>
      <c r="H93" s="57"/>
      <c r="I93" s="57"/>
      <c r="J93" s="44" t="s">
        <v>74</v>
      </c>
      <c r="K93" s="45">
        <v>60</v>
      </c>
      <c r="L93" s="58"/>
      <c r="M93" s="58"/>
      <c r="N93" s="58">
        <f t="shared" si="30"/>
        <v>0</v>
      </c>
      <c r="O93" s="58"/>
      <c r="P93" s="58"/>
      <c r="Q93" s="58"/>
      <c r="R93" s="9"/>
      <c r="T93" s="46" t="s">
        <v>4</v>
      </c>
      <c r="U93" s="10" t="s">
        <v>17</v>
      </c>
      <c r="V93" s="47">
        <v>5.2999999999999999E-2</v>
      </c>
      <c r="W93" s="47">
        <f t="shared" si="31"/>
        <v>3.1799999999999997</v>
      </c>
      <c r="X93" s="47">
        <v>2.0000000000000002E-5</v>
      </c>
      <c r="Y93" s="47">
        <f t="shared" si="32"/>
        <v>1.2000000000000001E-3</v>
      </c>
      <c r="Z93" s="47">
        <v>3.2000000000000002E-3</v>
      </c>
      <c r="AA93" s="48">
        <f t="shared" si="33"/>
        <v>0.192</v>
      </c>
      <c r="AR93" s="4" t="s">
        <v>75</v>
      </c>
      <c r="AT93" s="4" t="s">
        <v>52</v>
      </c>
      <c r="AU93" s="4" t="s">
        <v>22</v>
      </c>
      <c r="AY93" s="4" t="s">
        <v>51</v>
      </c>
      <c r="BE93" s="49">
        <f t="shared" si="34"/>
        <v>0</v>
      </c>
      <c r="BF93" s="49">
        <f t="shared" si="35"/>
        <v>0</v>
      </c>
      <c r="BG93" s="49">
        <f t="shared" si="36"/>
        <v>0</v>
      </c>
      <c r="BH93" s="49">
        <f t="shared" si="37"/>
        <v>0</v>
      </c>
      <c r="BI93" s="49">
        <f t="shared" si="38"/>
        <v>0</v>
      </c>
      <c r="BJ93" s="4" t="s">
        <v>21</v>
      </c>
      <c r="BK93" s="49">
        <f t="shared" si="39"/>
        <v>0</v>
      </c>
      <c r="BL93" s="4" t="s">
        <v>75</v>
      </c>
      <c r="BM93" s="4" t="s">
        <v>335</v>
      </c>
    </row>
    <row r="94" spans="2:65" s="1" customFormat="1" ht="25.5" customHeight="1" x14ac:dyDescent="0.3">
      <c r="B94" s="7"/>
      <c r="C94" s="42" t="s">
        <v>336</v>
      </c>
      <c r="D94" s="42" t="s">
        <v>52</v>
      </c>
      <c r="E94" s="43" t="s">
        <v>337</v>
      </c>
      <c r="F94" s="57" t="s">
        <v>338</v>
      </c>
      <c r="G94" s="57"/>
      <c r="H94" s="57"/>
      <c r="I94" s="57"/>
      <c r="J94" s="44" t="s">
        <v>74</v>
      </c>
      <c r="K94" s="45">
        <v>71</v>
      </c>
      <c r="L94" s="58"/>
      <c r="M94" s="58"/>
      <c r="N94" s="58">
        <f t="shared" si="30"/>
        <v>0</v>
      </c>
      <c r="O94" s="58"/>
      <c r="P94" s="58"/>
      <c r="Q94" s="58"/>
      <c r="R94" s="9"/>
      <c r="T94" s="46" t="s">
        <v>4</v>
      </c>
      <c r="U94" s="10" t="s">
        <v>17</v>
      </c>
      <c r="V94" s="47">
        <v>0.10299999999999999</v>
      </c>
      <c r="W94" s="47">
        <f t="shared" si="31"/>
        <v>7.3129999999999997</v>
      </c>
      <c r="X94" s="47">
        <v>5.0000000000000002E-5</v>
      </c>
      <c r="Y94" s="47">
        <f t="shared" si="32"/>
        <v>3.5500000000000002E-3</v>
      </c>
      <c r="Z94" s="47">
        <v>5.3200000000000001E-3</v>
      </c>
      <c r="AA94" s="48">
        <f t="shared" si="33"/>
        <v>0.37772</v>
      </c>
      <c r="AR94" s="4" t="s">
        <v>75</v>
      </c>
      <c r="AT94" s="4" t="s">
        <v>52</v>
      </c>
      <c r="AU94" s="4" t="s">
        <v>22</v>
      </c>
      <c r="AY94" s="4" t="s">
        <v>51</v>
      </c>
      <c r="BE94" s="49">
        <f t="shared" si="34"/>
        <v>0</v>
      </c>
      <c r="BF94" s="49">
        <f t="shared" si="35"/>
        <v>0</v>
      </c>
      <c r="BG94" s="49">
        <f t="shared" si="36"/>
        <v>0</v>
      </c>
      <c r="BH94" s="49">
        <f t="shared" si="37"/>
        <v>0</v>
      </c>
      <c r="BI94" s="49">
        <f t="shared" si="38"/>
        <v>0</v>
      </c>
      <c r="BJ94" s="4" t="s">
        <v>21</v>
      </c>
      <c r="BK94" s="49">
        <f t="shared" si="39"/>
        <v>0</v>
      </c>
      <c r="BL94" s="4" t="s">
        <v>75</v>
      </c>
      <c r="BM94" s="4" t="s">
        <v>339</v>
      </c>
    </row>
    <row r="95" spans="2:65" s="1" customFormat="1" ht="25.5" customHeight="1" x14ac:dyDescent="0.3">
      <c r="B95" s="7"/>
      <c r="C95" s="42" t="s">
        <v>340</v>
      </c>
      <c r="D95" s="42" t="s">
        <v>52</v>
      </c>
      <c r="E95" s="43" t="s">
        <v>341</v>
      </c>
      <c r="F95" s="57" t="s">
        <v>342</v>
      </c>
      <c r="G95" s="57"/>
      <c r="H95" s="57"/>
      <c r="I95" s="57"/>
      <c r="J95" s="44" t="s">
        <v>74</v>
      </c>
      <c r="K95" s="45">
        <v>50</v>
      </c>
      <c r="L95" s="58"/>
      <c r="M95" s="58"/>
      <c r="N95" s="58">
        <f t="shared" si="30"/>
        <v>0</v>
      </c>
      <c r="O95" s="58"/>
      <c r="P95" s="58"/>
      <c r="Q95" s="58"/>
      <c r="R95" s="9"/>
      <c r="T95" s="46" t="s">
        <v>4</v>
      </c>
      <c r="U95" s="10" t="s">
        <v>17</v>
      </c>
      <c r="V95" s="47">
        <v>0.187</v>
      </c>
      <c r="W95" s="47">
        <f t="shared" si="31"/>
        <v>9.35</v>
      </c>
      <c r="X95" s="47">
        <v>6.0000000000000002E-5</v>
      </c>
      <c r="Y95" s="47">
        <f t="shared" si="32"/>
        <v>3.0000000000000001E-3</v>
      </c>
      <c r="Z95" s="47">
        <v>8.4100000000000008E-3</v>
      </c>
      <c r="AA95" s="48">
        <f t="shared" si="33"/>
        <v>0.42050000000000004</v>
      </c>
      <c r="AR95" s="4" t="s">
        <v>75</v>
      </c>
      <c r="AT95" s="4" t="s">
        <v>52</v>
      </c>
      <c r="AU95" s="4" t="s">
        <v>22</v>
      </c>
      <c r="AY95" s="4" t="s">
        <v>51</v>
      </c>
      <c r="BE95" s="49">
        <f t="shared" si="34"/>
        <v>0</v>
      </c>
      <c r="BF95" s="49">
        <f t="shared" si="35"/>
        <v>0</v>
      </c>
      <c r="BG95" s="49">
        <f t="shared" si="36"/>
        <v>0</v>
      </c>
      <c r="BH95" s="49">
        <f t="shared" si="37"/>
        <v>0</v>
      </c>
      <c r="BI95" s="49">
        <f t="shared" si="38"/>
        <v>0</v>
      </c>
      <c r="BJ95" s="4" t="s">
        <v>21</v>
      </c>
      <c r="BK95" s="49">
        <f t="shared" si="39"/>
        <v>0</v>
      </c>
      <c r="BL95" s="4" t="s">
        <v>75</v>
      </c>
      <c r="BM95" s="4" t="s">
        <v>343</v>
      </c>
    </row>
    <row r="96" spans="2:65" s="1" customFormat="1" ht="25.5" customHeight="1" x14ac:dyDescent="0.3">
      <c r="B96" s="7"/>
      <c r="C96" s="42" t="s">
        <v>344</v>
      </c>
      <c r="D96" s="42" t="s">
        <v>52</v>
      </c>
      <c r="E96" s="43" t="s">
        <v>345</v>
      </c>
      <c r="F96" s="57" t="s">
        <v>346</v>
      </c>
      <c r="G96" s="57"/>
      <c r="H96" s="57"/>
      <c r="I96" s="57"/>
      <c r="J96" s="44" t="s">
        <v>127</v>
      </c>
      <c r="K96" s="45">
        <v>20</v>
      </c>
      <c r="L96" s="58"/>
      <c r="M96" s="58"/>
      <c r="N96" s="58">
        <f t="shared" si="30"/>
        <v>0</v>
      </c>
      <c r="O96" s="58"/>
      <c r="P96" s="58"/>
      <c r="Q96" s="58"/>
      <c r="R96" s="9"/>
      <c r="T96" s="46" t="s">
        <v>4</v>
      </c>
      <c r="U96" s="10" t="s">
        <v>17</v>
      </c>
      <c r="V96" s="47">
        <v>0.01</v>
      </c>
      <c r="W96" s="47">
        <f t="shared" si="31"/>
        <v>0.2</v>
      </c>
      <c r="X96" s="47">
        <v>2.0000000000000002E-5</v>
      </c>
      <c r="Y96" s="47">
        <f t="shared" si="32"/>
        <v>4.0000000000000002E-4</v>
      </c>
      <c r="Z96" s="47">
        <v>2.15E-3</v>
      </c>
      <c r="AA96" s="48">
        <f t="shared" si="33"/>
        <v>4.2999999999999997E-2</v>
      </c>
      <c r="AR96" s="4" t="s">
        <v>75</v>
      </c>
      <c r="AT96" s="4" t="s">
        <v>52</v>
      </c>
      <c r="AU96" s="4" t="s">
        <v>22</v>
      </c>
      <c r="AY96" s="4" t="s">
        <v>51</v>
      </c>
      <c r="BE96" s="49">
        <f t="shared" si="34"/>
        <v>0</v>
      </c>
      <c r="BF96" s="49">
        <f t="shared" si="35"/>
        <v>0</v>
      </c>
      <c r="BG96" s="49">
        <f t="shared" si="36"/>
        <v>0</v>
      </c>
      <c r="BH96" s="49">
        <f t="shared" si="37"/>
        <v>0</v>
      </c>
      <c r="BI96" s="49">
        <f t="shared" si="38"/>
        <v>0</v>
      </c>
      <c r="BJ96" s="4" t="s">
        <v>21</v>
      </c>
      <c r="BK96" s="49">
        <f t="shared" si="39"/>
        <v>0</v>
      </c>
      <c r="BL96" s="4" t="s">
        <v>75</v>
      </c>
      <c r="BM96" s="4" t="s">
        <v>347</v>
      </c>
    </row>
    <row r="97" spans="2:65" s="1" customFormat="1" ht="16.5" customHeight="1" x14ac:dyDescent="0.3">
      <c r="B97" s="7"/>
      <c r="C97" s="42" t="s">
        <v>348</v>
      </c>
      <c r="D97" s="42" t="s">
        <v>52</v>
      </c>
      <c r="E97" s="43" t="s">
        <v>349</v>
      </c>
      <c r="F97" s="57" t="s">
        <v>350</v>
      </c>
      <c r="G97" s="57"/>
      <c r="H97" s="57"/>
      <c r="I97" s="57"/>
      <c r="J97" s="44" t="s">
        <v>127</v>
      </c>
      <c r="K97" s="45">
        <v>20</v>
      </c>
      <c r="L97" s="58"/>
      <c r="M97" s="58"/>
      <c r="N97" s="58">
        <f t="shared" si="30"/>
        <v>0</v>
      </c>
      <c r="O97" s="58"/>
      <c r="P97" s="58"/>
      <c r="Q97" s="58"/>
      <c r="R97" s="9"/>
      <c r="T97" s="46" t="s">
        <v>4</v>
      </c>
      <c r="U97" s="10" t="s">
        <v>17</v>
      </c>
      <c r="V97" s="47">
        <v>5.0000000000000001E-3</v>
      </c>
      <c r="W97" s="47">
        <f t="shared" si="31"/>
        <v>0.1</v>
      </c>
      <c r="X97" s="47">
        <v>0</v>
      </c>
      <c r="Y97" s="47">
        <f t="shared" si="32"/>
        <v>0</v>
      </c>
      <c r="Z97" s="47">
        <v>7.2000000000000005E-4</v>
      </c>
      <c r="AA97" s="48">
        <f t="shared" si="33"/>
        <v>1.4400000000000001E-2</v>
      </c>
      <c r="AR97" s="4" t="s">
        <v>75</v>
      </c>
      <c r="AT97" s="4" t="s">
        <v>52</v>
      </c>
      <c r="AU97" s="4" t="s">
        <v>22</v>
      </c>
      <c r="AY97" s="4" t="s">
        <v>51</v>
      </c>
      <c r="BE97" s="49">
        <f t="shared" si="34"/>
        <v>0</v>
      </c>
      <c r="BF97" s="49">
        <f t="shared" si="35"/>
        <v>0</v>
      </c>
      <c r="BG97" s="49">
        <f t="shared" si="36"/>
        <v>0</v>
      </c>
      <c r="BH97" s="49">
        <f t="shared" si="37"/>
        <v>0</v>
      </c>
      <c r="BI97" s="49">
        <f t="shared" si="38"/>
        <v>0</v>
      </c>
      <c r="BJ97" s="4" t="s">
        <v>21</v>
      </c>
      <c r="BK97" s="49">
        <f t="shared" si="39"/>
        <v>0</v>
      </c>
      <c r="BL97" s="4" t="s">
        <v>75</v>
      </c>
      <c r="BM97" s="4" t="s">
        <v>351</v>
      </c>
    </row>
    <row r="98" spans="2:65" s="1" customFormat="1" ht="16.5" customHeight="1" x14ac:dyDescent="0.3">
      <c r="B98" s="7"/>
      <c r="C98" s="42" t="s">
        <v>352</v>
      </c>
      <c r="D98" s="42" t="s">
        <v>52</v>
      </c>
      <c r="E98" s="43" t="s">
        <v>353</v>
      </c>
      <c r="F98" s="57" t="s">
        <v>354</v>
      </c>
      <c r="G98" s="57"/>
      <c r="H98" s="57"/>
      <c r="I98" s="57"/>
      <c r="J98" s="44" t="s">
        <v>127</v>
      </c>
      <c r="K98" s="45">
        <v>6</v>
      </c>
      <c r="L98" s="58"/>
      <c r="M98" s="58"/>
      <c r="N98" s="58">
        <f t="shared" si="30"/>
        <v>0</v>
      </c>
      <c r="O98" s="58"/>
      <c r="P98" s="58"/>
      <c r="Q98" s="58"/>
      <c r="R98" s="9"/>
      <c r="T98" s="46" t="s">
        <v>4</v>
      </c>
      <c r="U98" s="10" t="s">
        <v>17</v>
      </c>
      <c r="V98" s="47">
        <v>9.2999999999999999E-2</v>
      </c>
      <c r="W98" s="47">
        <f t="shared" si="31"/>
        <v>0.55800000000000005</v>
      </c>
      <c r="X98" s="47">
        <v>4.0000000000000003E-5</v>
      </c>
      <c r="Y98" s="47">
        <f t="shared" si="32"/>
        <v>2.4000000000000003E-4</v>
      </c>
      <c r="Z98" s="47">
        <v>7.0499999999999998E-3</v>
      </c>
      <c r="AA98" s="48">
        <f t="shared" si="33"/>
        <v>4.2299999999999997E-2</v>
      </c>
      <c r="AR98" s="4" t="s">
        <v>75</v>
      </c>
      <c r="AT98" s="4" t="s">
        <v>52</v>
      </c>
      <c r="AU98" s="4" t="s">
        <v>22</v>
      </c>
      <c r="AY98" s="4" t="s">
        <v>51</v>
      </c>
      <c r="BE98" s="49">
        <f t="shared" si="34"/>
        <v>0</v>
      </c>
      <c r="BF98" s="49">
        <f t="shared" si="35"/>
        <v>0</v>
      </c>
      <c r="BG98" s="49">
        <f t="shared" si="36"/>
        <v>0</v>
      </c>
      <c r="BH98" s="49">
        <f t="shared" si="37"/>
        <v>0</v>
      </c>
      <c r="BI98" s="49">
        <f t="shared" si="38"/>
        <v>0</v>
      </c>
      <c r="BJ98" s="4" t="s">
        <v>21</v>
      </c>
      <c r="BK98" s="49">
        <f t="shared" si="39"/>
        <v>0</v>
      </c>
      <c r="BL98" s="4" t="s">
        <v>75</v>
      </c>
      <c r="BM98" s="4" t="s">
        <v>355</v>
      </c>
    </row>
    <row r="99" spans="2:65" s="1" customFormat="1" ht="38.25" customHeight="1" x14ac:dyDescent="0.3">
      <c r="B99" s="7"/>
      <c r="C99" s="42" t="s">
        <v>356</v>
      </c>
      <c r="D99" s="42" t="s">
        <v>52</v>
      </c>
      <c r="E99" s="43" t="s">
        <v>357</v>
      </c>
      <c r="F99" s="57" t="s">
        <v>358</v>
      </c>
      <c r="G99" s="57"/>
      <c r="H99" s="57"/>
      <c r="I99" s="57"/>
      <c r="J99" s="44" t="s">
        <v>118</v>
      </c>
      <c r="K99" s="45">
        <v>0.8</v>
      </c>
      <c r="L99" s="58"/>
      <c r="M99" s="58"/>
      <c r="N99" s="58">
        <f t="shared" si="30"/>
        <v>0</v>
      </c>
      <c r="O99" s="58"/>
      <c r="P99" s="58"/>
      <c r="Q99" s="58"/>
      <c r="R99" s="9"/>
      <c r="T99" s="46" t="s">
        <v>4</v>
      </c>
      <c r="U99" s="10" t="s">
        <v>17</v>
      </c>
      <c r="V99" s="47">
        <v>3.5630000000000002</v>
      </c>
      <c r="W99" s="47">
        <f t="shared" si="31"/>
        <v>2.8504000000000005</v>
      </c>
      <c r="X99" s="47">
        <v>0</v>
      </c>
      <c r="Y99" s="47">
        <f t="shared" si="32"/>
        <v>0</v>
      </c>
      <c r="Z99" s="47">
        <v>0</v>
      </c>
      <c r="AA99" s="48">
        <f t="shared" si="33"/>
        <v>0</v>
      </c>
      <c r="AR99" s="4" t="s">
        <v>75</v>
      </c>
      <c r="AT99" s="4" t="s">
        <v>52</v>
      </c>
      <c r="AU99" s="4" t="s">
        <v>22</v>
      </c>
      <c r="AY99" s="4" t="s">
        <v>51</v>
      </c>
      <c r="BE99" s="49">
        <f t="shared" si="34"/>
        <v>0</v>
      </c>
      <c r="BF99" s="49">
        <f t="shared" si="35"/>
        <v>0</v>
      </c>
      <c r="BG99" s="49">
        <f t="shared" si="36"/>
        <v>0</v>
      </c>
      <c r="BH99" s="49">
        <f t="shared" si="37"/>
        <v>0</v>
      </c>
      <c r="BI99" s="49">
        <f t="shared" si="38"/>
        <v>0</v>
      </c>
      <c r="BJ99" s="4" t="s">
        <v>21</v>
      </c>
      <c r="BK99" s="49">
        <f t="shared" si="39"/>
        <v>0</v>
      </c>
      <c r="BL99" s="4" t="s">
        <v>75</v>
      </c>
      <c r="BM99" s="4" t="s">
        <v>359</v>
      </c>
    </row>
    <row r="100" spans="2:65" s="1" customFormat="1" ht="25.5" customHeight="1" x14ac:dyDescent="0.3">
      <c r="B100" s="7"/>
      <c r="C100" s="42" t="s">
        <v>360</v>
      </c>
      <c r="D100" s="42" t="s">
        <v>52</v>
      </c>
      <c r="E100" s="43" t="s">
        <v>361</v>
      </c>
      <c r="F100" s="57" t="s">
        <v>362</v>
      </c>
      <c r="G100" s="57"/>
      <c r="H100" s="57"/>
      <c r="I100" s="57"/>
      <c r="J100" s="44" t="s">
        <v>74</v>
      </c>
      <c r="K100" s="45">
        <v>8</v>
      </c>
      <c r="L100" s="58"/>
      <c r="M100" s="58"/>
      <c r="N100" s="58">
        <f t="shared" si="30"/>
        <v>0</v>
      </c>
      <c r="O100" s="58"/>
      <c r="P100" s="58"/>
      <c r="Q100" s="58"/>
      <c r="R100" s="9"/>
      <c r="T100" s="46" t="s">
        <v>4</v>
      </c>
      <c r="U100" s="10" t="s">
        <v>17</v>
      </c>
      <c r="V100" s="47">
        <v>0.40699999999999997</v>
      </c>
      <c r="W100" s="47">
        <f t="shared" si="31"/>
        <v>3.2559999999999998</v>
      </c>
      <c r="X100" s="47">
        <v>1.17E-3</v>
      </c>
      <c r="Y100" s="47">
        <f t="shared" si="32"/>
        <v>9.3600000000000003E-3</v>
      </c>
      <c r="Z100" s="47">
        <v>0</v>
      </c>
      <c r="AA100" s="48">
        <f t="shared" si="33"/>
        <v>0</v>
      </c>
      <c r="AR100" s="4" t="s">
        <v>75</v>
      </c>
      <c r="AT100" s="4" t="s">
        <v>52</v>
      </c>
      <c r="AU100" s="4" t="s">
        <v>22</v>
      </c>
      <c r="AY100" s="4" t="s">
        <v>51</v>
      </c>
      <c r="BE100" s="49">
        <f t="shared" si="34"/>
        <v>0</v>
      </c>
      <c r="BF100" s="49">
        <f t="shared" si="35"/>
        <v>0</v>
      </c>
      <c r="BG100" s="49">
        <f t="shared" si="36"/>
        <v>0</v>
      </c>
      <c r="BH100" s="49">
        <f t="shared" si="37"/>
        <v>0</v>
      </c>
      <c r="BI100" s="49">
        <f t="shared" si="38"/>
        <v>0</v>
      </c>
      <c r="BJ100" s="4" t="s">
        <v>21</v>
      </c>
      <c r="BK100" s="49">
        <f t="shared" si="39"/>
        <v>0</v>
      </c>
      <c r="BL100" s="4" t="s">
        <v>75</v>
      </c>
      <c r="BM100" s="4" t="s">
        <v>363</v>
      </c>
    </row>
    <row r="101" spans="2:65" s="1" customFormat="1" ht="25.5" customHeight="1" x14ac:dyDescent="0.3">
      <c r="B101" s="7"/>
      <c r="C101" s="42" t="s">
        <v>364</v>
      </c>
      <c r="D101" s="42" t="s">
        <v>52</v>
      </c>
      <c r="E101" s="43" t="s">
        <v>365</v>
      </c>
      <c r="F101" s="57" t="s">
        <v>366</v>
      </c>
      <c r="G101" s="57"/>
      <c r="H101" s="57"/>
      <c r="I101" s="57"/>
      <c r="J101" s="44" t="s">
        <v>74</v>
      </c>
      <c r="K101" s="45">
        <v>3</v>
      </c>
      <c r="L101" s="58"/>
      <c r="M101" s="58"/>
      <c r="N101" s="58">
        <f t="shared" si="30"/>
        <v>0</v>
      </c>
      <c r="O101" s="58"/>
      <c r="P101" s="58"/>
      <c r="Q101" s="58"/>
      <c r="R101" s="9"/>
      <c r="T101" s="46" t="s">
        <v>4</v>
      </c>
      <c r="U101" s="10" t="s">
        <v>17</v>
      </c>
      <c r="V101" s="47">
        <v>0.45900000000000002</v>
      </c>
      <c r="W101" s="47">
        <f t="shared" si="31"/>
        <v>1.377</v>
      </c>
      <c r="X101" s="47">
        <v>1.99E-3</v>
      </c>
      <c r="Y101" s="47">
        <f t="shared" si="32"/>
        <v>5.9699999999999996E-3</v>
      </c>
      <c r="Z101" s="47">
        <v>0</v>
      </c>
      <c r="AA101" s="48">
        <f t="shared" si="33"/>
        <v>0</v>
      </c>
      <c r="AR101" s="4" t="s">
        <v>75</v>
      </c>
      <c r="AT101" s="4" t="s">
        <v>52</v>
      </c>
      <c r="AU101" s="4" t="s">
        <v>22</v>
      </c>
      <c r="AY101" s="4" t="s">
        <v>51</v>
      </c>
      <c r="BE101" s="49">
        <f t="shared" si="34"/>
        <v>0</v>
      </c>
      <c r="BF101" s="49">
        <f t="shared" si="35"/>
        <v>0</v>
      </c>
      <c r="BG101" s="49">
        <f t="shared" si="36"/>
        <v>0</v>
      </c>
      <c r="BH101" s="49">
        <f t="shared" si="37"/>
        <v>0</v>
      </c>
      <c r="BI101" s="49">
        <f t="shared" si="38"/>
        <v>0</v>
      </c>
      <c r="BJ101" s="4" t="s">
        <v>21</v>
      </c>
      <c r="BK101" s="49">
        <f t="shared" si="39"/>
        <v>0</v>
      </c>
      <c r="BL101" s="4" t="s">
        <v>75</v>
      </c>
      <c r="BM101" s="4" t="s">
        <v>367</v>
      </c>
    </row>
    <row r="102" spans="2:65" s="1" customFormat="1" ht="25.5" customHeight="1" x14ac:dyDescent="0.3">
      <c r="B102" s="7"/>
      <c r="C102" s="42" t="s">
        <v>368</v>
      </c>
      <c r="D102" s="42" t="s">
        <v>52</v>
      </c>
      <c r="E102" s="43" t="s">
        <v>369</v>
      </c>
      <c r="F102" s="57" t="s">
        <v>370</v>
      </c>
      <c r="G102" s="57"/>
      <c r="H102" s="57"/>
      <c r="I102" s="57"/>
      <c r="J102" s="44" t="s">
        <v>74</v>
      </c>
      <c r="K102" s="45">
        <v>68</v>
      </c>
      <c r="L102" s="58"/>
      <c r="M102" s="58"/>
      <c r="N102" s="58">
        <f t="shared" si="30"/>
        <v>0</v>
      </c>
      <c r="O102" s="58"/>
      <c r="P102" s="58"/>
      <c r="Q102" s="58"/>
      <c r="R102" s="9"/>
      <c r="T102" s="46" t="s">
        <v>4</v>
      </c>
      <c r="U102" s="10" t="s">
        <v>17</v>
      </c>
      <c r="V102" s="47">
        <v>0.51700000000000002</v>
      </c>
      <c r="W102" s="47">
        <f t="shared" si="31"/>
        <v>35.155999999999999</v>
      </c>
      <c r="X102" s="47">
        <v>2.96E-3</v>
      </c>
      <c r="Y102" s="47">
        <f t="shared" si="32"/>
        <v>0.20127999999999999</v>
      </c>
      <c r="Z102" s="47">
        <v>0</v>
      </c>
      <c r="AA102" s="48">
        <f t="shared" si="33"/>
        <v>0</v>
      </c>
      <c r="AR102" s="4" t="s">
        <v>75</v>
      </c>
      <c r="AT102" s="4" t="s">
        <v>52</v>
      </c>
      <c r="AU102" s="4" t="s">
        <v>22</v>
      </c>
      <c r="AY102" s="4" t="s">
        <v>51</v>
      </c>
      <c r="BE102" s="49">
        <f t="shared" si="34"/>
        <v>0</v>
      </c>
      <c r="BF102" s="49">
        <f t="shared" si="35"/>
        <v>0</v>
      </c>
      <c r="BG102" s="49">
        <f t="shared" si="36"/>
        <v>0</v>
      </c>
      <c r="BH102" s="49">
        <f t="shared" si="37"/>
        <v>0</v>
      </c>
      <c r="BI102" s="49">
        <f t="shared" si="38"/>
        <v>0</v>
      </c>
      <c r="BJ102" s="4" t="s">
        <v>21</v>
      </c>
      <c r="BK102" s="49">
        <f t="shared" si="39"/>
        <v>0</v>
      </c>
      <c r="BL102" s="4" t="s">
        <v>75</v>
      </c>
      <c r="BM102" s="4" t="s">
        <v>371</v>
      </c>
    </row>
    <row r="103" spans="2:65" s="1" customFormat="1" ht="25.5" customHeight="1" x14ac:dyDescent="0.3">
      <c r="B103" s="7"/>
      <c r="C103" s="42" t="s">
        <v>372</v>
      </c>
      <c r="D103" s="42" t="s">
        <v>52</v>
      </c>
      <c r="E103" s="43" t="s">
        <v>373</v>
      </c>
      <c r="F103" s="57" t="s">
        <v>374</v>
      </c>
      <c r="G103" s="57"/>
      <c r="H103" s="57"/>
      <c r="I103" s="57"/>
      <c r="J103" s="44" t="s">
        <v>74</v>
      </c>
      <c r="K103" s="45">
        <v>10</v>
      </c>
      <c r="L103" s="58"/>
      <c r="M103" s="58"/>
      <c r="N103" s="58">
        <f t="shared" si="30"/>
        <v>0</v>
      </c>
      <c r="O103" s="58"/>
      <c r="P103" s="58"/>
      <c r="Q103" s="58"/>
      <c r="R103" s="9"/>
      <c r="T103" s="46" t="s">
        <v>4</v>
      </c>
      <c r="U103" s="10" t="s">
        <v>17</v>
      </c>
      <c r="V103" s="47">
        <v>0.65200000000000002</v>
      </c>
      <c r="W103" s="47">
        <f t="shared" si="31"/>
        <v>6.5200000000000005</v>
      </c>
      <c r="X103" s="47">
        <v>3.7599999999999999E-3</v>
      </c>
      <c r="Y103" s="47">
        <f t="shared" si="32"/>
        <v>3.7600000000000001E-2</v>
      </c>
      <c r="Z103" s="47">
        <v>0</v>
      </c>
      <c r="AA103" s="48">
        <f t="shared" si="33"/>
        <v>0</v>
      </c>
      <c r="AR103" s="4" t="s">
        <v>75</v>
      </c>
      <c r="AT103" s="4" t="s">
        <v>52</v>
      </c>
      <c r="AU103" s="4" t="s">
        <v>22</v>
      </c>
      <c r="AY103" s="4" t="s">
        <v>51</v>
      </c>
      <c r="BE103" s="49">
        <f t="shared" si="34"/>
        <v>0</v>
      </c>
      <c r="BF103" s="49">
        <f t="shared" si="35"/>
        <v>0</v>
      </c>
      <c r="BG103" s="49">
        <f t="shared" si="36"/>
        <v>0</v>
      </c>
      <c r="BH103" s="49">
        <f t="shared" si="37"/>
        <v>0</v>
      </c>
      <c r="BI103" s="49">
        <f t="shared" si="38"/>
        <v>0</v>
      </c>
      <c r="BJ103" s="4" t="s">
        <v>21</v>
      </c>
      <c r="BK103" s="49">
        <f t="shared" si="39"/>
        <v>0</v>
      </c>
      <c r="BL103" s="4" t="s">
        <v>75</v>
      </c>
      <c r="BM103" s="4" t="s">
        <v>375</v>
      </c>
    </row>
    <row r="104" spans="2:65" s="1" customFormat="1" ht="25.5" customHeight="1" x14ac:dyDescent="0.3">
      <c r="B104" s="7"/>
      <c r="C104" s="42" t="s">
        <v>376</v>
      </c>
      <c r="D104" s="42" t="s">
        <v>52</v>
      </c>
      <c r="E104" s="43" t="s">
        <v>377</v>
      </c>
      <c r="F104" s="57" t="s">
        <v>378</v>
      </c>
      <c r="G104" s="57"/>
      <c r="H104" s="57"/>
      <c r="I104" s="57"/>
      <c r="J104" s="44" t="s">
        <v>74</v>
      </c>
      <c r="K104" s="45">
        <v>34</v>
      </c>
      <c r="L104" s="58"/>
      <c r="M104" s="58"/>
      <c r="N104" s="58">
        <f t="shared" si="30"/>
        <v>0</v>
      </c>
      <c r="O104" s="58"/>
      <c r="P104" s="58"/>
      <c r="Q104" s="58"/>
      <c r="R104" s="9"/>
      <c r="T104" s="46" t="s">
        <v>4</v>
      </c>
      <c r="U104" s="10" t="s">
        <v>17</v>
      </c>
      <c r="V104" s="47">
        <v>0.69099999999999995</v>
      </c>
      <c r="W104" s="47">
        <f t="shared" si="31"/>
        <v>23.494</v>
      </c>
      <c r="X104" s="47">
        <v>4.4000000000000003E-3</v>
      </c>
      <c r="Y104" s="47">
        <f t="shared" si="32"/>
        <v>0.14960000000000001</v>
      </c>
      <c r="Z104" s="47">
        <v>0</v>
      </c>
      <c r="AA104" s="48">
        <f t="shared" si="33"/>
        <v>0</v>
      </c>
      <c r="AR104" s="4" t="s">
        <v>75</v>
      </c>
      <c r="AT104" s="4" t="s">
        <v>52</v>
      </c>
      <c r="AU104" s="4" t="s">
        <v>22</v>
      </c>
      <c r="AY104" s="4" t="s">
        <v>51</v>
      </c>
      <c r="BE104" s="49">
        <f t="shared" si="34"/>
        <v>0</v>
      </c>
      <c r="BF104" s="49">
        <f t="shared" si="35"/>
        <v>0</v>
      </c>
      <c r="BG104" s="49">
        <f t="shared" si="36"/>
        <v>0</v>
      </c>
      <c r="BH104" s="49">
        <f t="shared" si="37"/>
        <v>0</v>
      </c>
      <c r="BI104" s="49">
        <f t="shared" si="38"/>
        <v>0</v>
      </c>
      <c r="BJ104" s="4" t="s">
        <v>21</v>
      </c>
      <c r="BK104" s="49">
        <f t="shared" si="39"/>
        <v>0</v>
      </c>
      <c r="BL104" s="4" t="s">
        <v>75</v>
      </c>
      <c r="BM104" s="4" t="s">
        <v>379</v>
      </c>
    </row>
    <row r="105" spans="2:65" s="1" customFormat="1" ht="25.5" customHeight="1" x14ac:dyDescent="0.3">
      <c r="B105" s="7"/>
      <c r="C105" s="42" t="s">
        <v>380</v>
      </c>
      <c r="D105" s="42" t="s">
        <v>52</v>
      </c>
      <c r="E105" s="43" t="s">
        <v>381</v>
      </c>
      <c r="F105" s="57" t="s">
        <v>382</v>
      </c>
      <c r="G105" s="57"/>
      <c r="H105" s="57"/>
      <c r="I105" s="57"/>
      <c r="J105" s="44" t="s">
        <v>74</v>
      </c>
      <c r="K105" s="45">
        <v>18</v>
      </c>
      <c r="L105" s="58"/>
      <c r="M105" s="58"/>
      <c r="N105" s="58">
        <f t="shared" si="30"/>
        <v>0</v>
      </c>
      <c r="O105" s="58"/>
      <c r="P105" s="58"/>
      <c r="Q105" s="58"/>
      <c r="R105" s="9"/>
      <c r="T105" s="46" t="s">
        <v>4</v>
      </c>
      <c r="U105" s="10" t="s">
        <v>17</v>
      </c>
      <c r="V105" s="47">
        <v>0.78400000000000003</v>
      </c>
      <c r="W105" s="47">
        <f t="shared" si="31"/>
        <v>14.112</v>
      </c>
      <c r="X105" s="47">
        <v>6.2899999999999996E-3</v>
      </c>
      <c r="Y105" s="47">
        <f t="shared" si="32"/>
        <v>0.11321999999999999</v>
      </c>
      <c r="Z105" s="47">
        <v>0</v>
      </c>
      <c r="AA105" s="48">
        <f t="shared" si="33"/>
        <v>0</v>
      </c>
      <c r="AR105" s="4" t="s">
        <v>75</v>
      </c>
      <c r="AT105" s="4" t="s">
        <v>52</v>
      </c>
      <c r="AU105" s="4" t="s">
        <v>22</v>
      </c>
      <c r="AY105" s="4" t="s">
        <v>51</v>
      </c>
      <c r="BE105" s="49">
        <f t="shared" si="34"/>
        <v>0</v>
      </c>
      <c r="BF105" s="49">
        <f t="shared" si="35"/>
        <v>0</v>
      </c>
      <c r="BG105" s="49">
        <f t="shared" si="36"/>
        <v>0</v>
      </c>
      <c r="BH105" s="49">
        <f t="shared" si="37"/>
        <v>0</v>
      </c>
      <c r="BI105" s="49">
        <f t="shared" si="38"/>
        <v>0</v>
      </c>
      <c r="BJ105" s="4" t="s">
        <v>21</v>
      </c>
      <c r="BK105" s="49">
        <f t="shared" si="39"/>
        <v>0</v>
      </c>
      <c r="BL105" s="4" t="s">
        <v>75</v>
      </c>
      <c r="BM105" s="4" t="s">
        <v>383</v>
      </c>
    </row>
    <row r="106" spans="2:65" s="1" customFormat="1" ht="25.5" customHeight="1" x14ac:dyDescent="0.3">
      <c r="B106" s="7"/>
      <c r="C106" s="42" t="s">
        <v>384</v>
      </c>
      <c r="D106" s="42" t="s">
        <v>52</v>
      </c>
      <c r="E106" s="43" t="s">
        <v>385</v>
      </c>
      <c r="F106" s="57" t="s">
        <v>386</v>
      </c>
      <c r="G106" s="57"/>
      <c r="H106" s="57"/>
      <c r="I106" s="57"/>
      <c r="J106" s="44" t="s">
        <v>74</v>
      </c>
      <c r="K106" s="45">
        <v>14</v>
      </c>
      <c r="L106" s="58"/>
      <c r="M106" s="58"/>
      <c r="N106" s="58">
        <f t="shared" si="30"/>
        <v>0</v>
      </c>
      <c r="O106" s="58"/>
      <c r="P106" s="58"/>
      <c r="Q106" s="58"/>
      <c r="R106" s="9"/>
      <c r="T106" s="46" t="s">
        <v>4</v>
      </c>
      <c r="U106" s="10" t="s">
        <v>17</v>
      </c>
      <c r="V106" s="47">
        <v>0.91900000000000004</v>
      </c>
      <c r="W106" s="47">
        <f t="shared" si="31"/>
        <v>12.866</v>
      </c>
      <c r="X106" s="47">
        <v>6.6699999999999997E-3</v>
      </c>
      <c r="Y106" s="47">
        <f t="shared" si="32"/>
        <v>9.3379999999999991E-2</v>
      </c>
      <c r="Z106" s="47">
        <v>0</v>
      </c>
      <c r="AA106" s="48">
        <f t="shared" si="33"/>
        <v>0</v>
      </c>
      <c r="AR106" s="4" t="s">
        <v>75</v>
      </c>
      <c r="AT106" s="4" t="s">
        <v>52</v>
      </c>
      <c r="AU106" s="4" t="s">
        <v>22</v>
      </c>
      <c r="AY106" s="4" t="s">
        <v>51</v>
      </c>
      <c r="BE106" s="49">
        <f t="shared" si="34"/>
        <v>0</v>
      </c>
      <c r="BF106" s="49">
        <f t="shared" si="35"/>
        <v>0</v>
      </c>
      <c r="BG106" s="49">
        <f t="shared" si="36"/>
        <v>0</v>
      </c>
      <c r="BH106" s="49">
        <f t="shared" si="37"/>
        <v>0</v>
      </c>
      <c r="BI106" s="49">
        <f t="shared" si="38"/>
        <v>0</v>
      </c>
      <c r="BJ106" s="4" t="s">
        <v>21</v>
      </c>
      <c r="BK106" s="49">
        <f t="shared" si="39"/>
        <v>0</v>
      </c>
      <c r="BL106" s="4" t="s">
        <v>75</v>
      </c>
      <c r="BM106" s="4" t="s">
        <v>387</v>
      </c>
    </row>
    <row r="107" spans="2:65" s="1" customFormat="1" ht="25.5" customHeight="1" x14ac:dyDescent="0.3">
      <c r="B107" s="7"/>
      <c r="C107" s="42" t="s">
        <v>388</v>
      </c>
      <c r="D107" s="42" t="s">
        <v>52</v>
      </c>
      <c r="E107" s="43" t="s">
        <v>389</v>
      </c>
      <c r="F107" s="57" t="s">
        <v>390</v>
      </c>
      <c r="G107" s="57"/>
      <c r="H107" s="57"/>
      <c r="I107" s="57"/>
      <c r="J107" s="44" t="s">
        <v>74</v>
      </c>
      <c r="K107" s="45">
        <v>123</v>
      </c>
      <c r="L107" s="58"/>
      <c r="M107" s="58"/>
      <c r="N107" s="58">
        <f t="shared" si="30"/>
        <v>0</v>
      </c>
      <c r="O107" s="58"/>
      <c r="P107" s="58"/>
      <c r="Q107" s="58"/>
      <c r="R107" s="9"/>
      <c r="T107" s="46" t="s">
        <v>4</v>
      </c>
      <c r="U107" s="10" t="s">
        <v>17</v>
      </c>
      <c r="V107" s="47">
        <v>2.1000000000000001E-2</v>
      </c>
      <c r="W107" s="47">
        <f t="shared" si="31"/>
        <v>2.5830000000000002</v>
      </c>
      <c r="X107" s="47">
        <v>0</v>
      </c>
      <c r="Y107" s="47">
        <f t="shared" si="32"/>
        <v>0</v>
      </c>
      <c r="Z107" s="47">
        <v>0</v>
      </c>
      <c r="AA107" s="48">
        <f t="shared" si="33"/>
        <v>0</v>
      </c>
      <c r="AR107" s="4" t="s">
        <v>75</v>
      </c>
      <c r="AT107" s="4" t="s">
        <v>52</v>
      </c>
      <c r="AU107" s="4" t="s">
        <v>22</v>
      </c>
      <c r="AY107" s="4" t="s">
        <v>51</v>
      </c>
      <c r="BE107" s="49">
        <f t="shared" si="34"/>
        <v>0</v>
      </c>
      <c r="BF107" s="49">
        <f t="shared" si="35"/>
        <v>0</v>
      </c>
      <c r="BG107" s="49">
        <f t="shared" si="36"/>
        <v>0</v>
      </c>
      <c r="BH107" s="49">
        <f t="shared" si="37"/>
        <v>0</v>
      </c>
      <c r="BI107" s="49">
        <f t="shared" si="38"/>
        <v>0</v>
      </c>
      <c r="BJ107" s="4" t="s">
        <v>21</v>
      </c>
      <c r="BK107" s="49">
        <f t="shared" si="39"/>
        <v>0</v>
      </c>
      <c r="BL107" s="4" t="s">
        <v>75</v>
      </c>
      <c r="BM107" s="4" t="s">
        <v>391</v>
      </c>
    </row>
    <row r="108" spans="2:65" s="1" customFormat="1" ht="25.5" customHeight="1" x14ac:dyDescent="0.3">
      <c r="B108" s="7"/>
      <c r="C108" s="42" t="s">
        <v>392</v>
      </c>
      <c r="D108" s="42" t="s">
        <v>52</v>
      </c>
      <c r="E108" s="43" t="s">
        <v>393</v>
      </c>
      <c r="F108" s="57" t="s">
        <v>394</v>
      </c>
      <c r="G108" s="57"/>
      <c r="H108" s="57"/>
      <c r="I108" s="57"/>
      <c r="J108" s="44" t="s">
        <v>74</v>
      </c>
      <c r="K108" s="45">
        <v>18</v>
      </c>
      <c r="L108" s="58"/>
      <c r="M108" s="58"/>
      <c r="N108" s="58">
        <f t="shared" si="30"/>
        <v>0</v>
      </c>
      <c r="O108" s="58"/>
      <c r="P108" s="58"/>
      <c r="Q108" s="58"/>
      <c r="R108" s="9"/>
      <c r="T108" s="46" t="s">
        <v>4</v>
      </c>
      <c r="U108" s="10" t="s">
        <v>17</v>
      </c>
      <c r="V108" s="47">
        <v>3.2000000000000001E-2</v>
      </c>
      <c r="W108" s="47">
        <f t="shared" si="31"/>
        <v>0.57600000000000007</v>
      </c>
      <c r="X108" s="47">
        <v>0</v>
      </c>
      <c r="Y108" s="47">
        <f t="shared" si="32"/>
        <v>0</v>
      </c>
      <c r="Z108" s="47">
        <v>0</v>
      </c>
      <c r="AA108" s="48">
        <f t="shared" si="33"/>
        <v>0</v>
      </c>
      <c r="AR108" s="4" t="s">
        <v>75</v>
      </c>
      <c r="AT108" s="4" t="s">
        <v>52</v>
      </c>
      <c r="AU108" s="4" t="s">
        <v>22</v>
      </c>
      <c r="AY108" s="4" t="s">
        <v>51</v>
      </c>
      <c r="BE108" s="49">
        <f t="shared" si="34"/>
        <v>0</v>
      </c>
      <c r="BF108" s="49">
        <f t="shared" si="35"/>
        <v>0</v>
      </c>
      <c r="BG108" s="49">
        <f t="shared" si="36"/>
        <v>0</v>
      </c>
      <c r="BH108" s="49">
        <f t="shared" si="37"/>
        <v>0</v>
      </c>
      <c r="BI108" s="49">
        <f t="shared" si="38"/>
        <v>0</v>
      </c>
      <c r="BJ108" s="4" t="s">
        <v>21</v>
      </c>
      <c r="BK108" s="49">
        <f t="shared" si="39"/>
        <v>0</v>
      </c>
      <c r="BL108" s="4" t="s">
        <v>75</v>
      </c>
      <c r="BM108" s="4" t="s">
        <v>395</v>
      </c>
    </row>
    <row r="109" spans="2:65" s="1" customFormat="1" ht="25.5" customHeight="1" x14ac:dyDescent="0.3">
      <c r="B109" s="7"/>
      <c r="C109" s="42" t="s">
        <v>396</v>
      </c>
      <c r="D109" s="42" t="s">
        <v>52</v>
      </c>
      <c r="E109" s="43" t="s">
        <v>397</v>
      </c>
      <c r="F109" s="57" t="s">
        <v>398</v>
      </c>
      <c r="G109" s="57"/>
      <c r="H109" s="57"/>
      <c r="I109" s="57"/>
      <c r="J109" s="44" t="s">
        <v>74</v>
      </c>
      <c r="K109" s="45">
        <v>14</v>
      </c>
      <c r="L109" s="58"/>
      <c r="M109" s="58"/>
      <c r="N109" s="58">
        <f t="shared" si="30"/>
        <v>0</v>
      </c>
      <c r="O109" s="58"/>
      <c r="P109" s="58"/>
      <c r="Q109" s="58"/>
      <c r="R109" s="9"/>
      <c r="T109" s="46" t="s">
        <v>4</v>
      </c>
      <c r="U109" s="10" t="s">
        <v>17</v>
      </c>
      <c r="V109" s="47">
        <v>4.2000000000000003E-2</v>
      </c>
      <c r="W109" s="47">
        <f t="shared" si="31"/>
        <v>0.58800000000000008</v>
      </c>
      <c r="X109" s="47">
        <v>0</v>
      </c>
      <c r="Y109" s="47">
        <f t="shared" si="32"/>
        <v>0</v>
      </c>
      <c r="Z109" s="47">
        <v>0</v>
      </c>
      <c r="AA109" s="48">
        <f t="shared" si="33"/>
        <v>0</v>
      </c>
      <c r="AR109" s="4" t="s">
        <v>75</v>
      </c>
      <c r="AT109" s="4" t="s">
        <v>52</v>
      </c>
      <c r="AU109" s="4" t="s">
        <v>22</v>
      </c>
      <c r="AY109" s="4" t="s">
        <v>51</v>
      </c>
      <c r="BE109" s="49">
        <f t="shared" si="34"/>
        <v>0</v>
      </c>
      <c r="BF109" s="49">
        <f t="shared" si="35"/>
        <v>0</v>
      </c>
      <c r="BG109" s="49">
        <f t="shared" si="36"/>
        <v>0</v>
      </c>
      <c r="BH109" s="49">
        <f t="shared" si="37"/>
        <v>0</v>
      </c>
      <c r="BI109" s="49">
        <f t="shared" si="38"/>
        <v>0</v>
      </c>
      <c r="BJ109" s="4" t="s">
        <v>21</v>
      </c>
      <c r="BK109" s="49">
        <f t="shared" si="39"/>
        <v>0</v>
      </c>
      <c r="BL109" s="4" t="s">
        <v>75</v>
      </c>
      <c r="BM109" s="4" t="s">
        <v>399</v>
      </c>
    </row>
    <row r="110" spans="2:65" s="1" customFormat="1" ht="25.5" customHeight="1" x14ac:dyDescent="0.3">
      <c r="B110" s="7"/>
      <c r="C110" s="42" t="s">
        <v>400</v>
      </c>
      <c r="D110" s="42" t="s">
        <v>52</v>
      </c>
      <c r="E110" s="43" t="s">
        <v>401</v>
      </c>
      <c r="F110" s="57" t="s">
        <v>402</v>
      </c>
      <c r="G110" s="57"/>
      <c r="H110" s="57"/>
      <c r="I110" s="57"/>
      <c r="J110" s="44" t="s">
        <v>74</v>
      </c>
      <c r="K110" s="45">
        <v>89</v>
      </c>
      <c r="L110" s="58"/>
      <c r="M110" s="58"/>
      <c r="N110" s="58">
        <f t="shared" si="30"/>
        <v>0</v>
      </c>
      <c r="O110" s="58"/>
      <c r="P110" s="58"/>
      <c r="Q110" s="58"/>
      <c r="R110" s="9"/>
      <c r="T110" s="46" t="s">
        <v>4</v>
      </c>
      <c r="U110" s="10" t="s">
        <v>17</v>
      </c>
      <c r="V110" s="47">
        <v>0.03</v>
      </c>
      <c r="W110" s="47">
        <f t="shared" si="31"/>
        <v>2.67</v>
      </c>
      <c r="X110" s="47">
        <v>1.2E-4</v>
      </c>
      <c r="Y110" s="47">
        <f t="shared" si="32"/>
        <v>1.068E-2</v>
      </c>
      <c r="Z110" s="47">
        <v>0</v>
      </c>
      <c r="AA110" s="48">
        <f t="shared" si="33"/>
        <v>0</v>
      </c>
      <c r="AR110" s="4" t="s">
        <v>75</v>
      </c>
      <c r="AT110" s="4" t="s">
        <v>52</v>
      </c>
      <c r="AU110" s="4" t="s">
        <v>22</v>
      </c>
      <c r="AY110" s="4" t="s">
        <v>51</v>
      </c>
      <c r="BE110" s="49">
        <f t="shared" si="34"/>
        <v>0</v>
      </c>
      <c r="BF110" s="49">
        <f t="shared" si="35"/>
        <v>0</v>
      </c>
      <c r="BG110" s="49">
        <f t="shared" si="36"/>
        <v>0</v>
      </c>
      <c r="BH110" s="49">
        <f t="shared" si="37"/>
        <v>0</v>
      </c>
      <c r="BI110" s="49">
        <f t="shared" si="38"/>
        <v>0</v>
      </c>
      <c r="BJ110" s="4" t="s">
        <v>21</v>
      </c>
      <c r="BK110" s="49">
        <f t="shared" si="39"/>
        <v>0</v>
      </c>
      <c r="BL110" s="4" t="s">
        <v>75</v>
      </c>
      <c r="BM110" s="4" t="s">
        <v>403</v>
      </c>
    </row>
    <row r="111" spans="2:65" s="1" customFormat="1" ht="25.5" customHeight="1" x14ac:dyDescent="0.3">
      <c r="B111" s="7"/>
      <c r="C111" s="42" t="s">
        <v>404</v>
      </c>
      <c r="D111" s="42" t="s">
        <v>52</v>
      </c>
      <c r="E111" s="43" t="s">
        <v>405</v>
      </c>
      <c r="F111" s="57" t="s">
        <v>406</v>
      </c>
      <c r="G111" s="57"/>
      <c r="H111" s="57"/>
      <c r="I111" s="57"/>
      <c r="J111" s="44" t="s">
        <v>74</v>
      </c>
      <c r="K111" s="45">
        <v>66</v>
      </c>
      <c r="L111" s="58"/>
      <c r="M111" s="58"/>
      <c r="N111" s="58">
        <f t="shared" si="30"/>
        <v>0</v>
      </c>
      <c r="O111" s="58"/>
      <c r="P111" s="58"/>
      <c r="Q111" s="58"/>
      <c r="R111" s="9"/>
      <c r="T111" s="46" t="s">
        <v>4</v>
      </c>
      <c r="U111" s="10" t="s">
        <v>17</v>
      </c>
      <c r="V111" s="47">
        <v>0.03</v>
      </c>
      <c r="W111" s="47">
        <f t="shared" si="31"/>
        <v>1.98</v>
      </c>
      <c r="X111" s="47">
        <v>1.2E-4</v>
      </c>
      <c r="Y111" s="47">
        <f t="shared" si="32"/>
        <v>7.92E-3</v>
      </c>
      <c r="Z111" s="47">
        <v>0</v>
      </c>
      <c r="AA111" s="48">
        <f t="shared" si="33"/>
        <v>0</v>
      </c>
      <c r="AR111" s="4" t="s">
        <v>75</v>
      </c>
      <c r="AT111" s="4" t="s">
        <v>52</v>
      </c>
      <c r="AU111" s="4" t="s">
        <v>22</v>
      </c>
      <c r="AY111" s="4" t="s">
        <v>51</v>
      </c>
      <c r="BE111" s="49">
        <f t="shared" si="34"/>
        <v>0</v>
      </c>
      <c r="BF111" s="49">
        <f t="shared" si="35"/>
        <v>0</v>
      </c>
      <c r="BG111" s="49">
        <f t="shared" si="36"/>
        <v>0</v>
      </c>
      <c r="BH111" s="49">
        <f t="shared" si="37"/>
        <v>0</v>
      </c>
      <c r="BI111" s="49">
        <f t="shared" si="38"/>
        <v>0</v>
      </c>
      <c r="BJ111" s="4" t="s">
        <v>21</v>
      </c>
      <c r="BK111" s="49">
        <f t="shared" si="39"/>
        <v>0</v>
      </c>
      <c r="BL111" s="4" t="s">
        <v>75</v>
      </c>
      <c r="BM111" s="4" t="s">
        <v>407</v>
      </c>
    </row>
    <row r="112" spans="2:65" s="1" customFormat="1" ht="25.5" customHeight="1" x14ac:dyDescent="0.3">
      <c r="B112" s="7"/>
      <c r="C112" s="42" t="s">
        <v>408</v>
      </c>
      <c r="D112" s="42" t="s">
        <v>52</v>
      </c>
      <c r="E112" s="43" t="s">
        <v>409</v>
      </c>
      <c r="F112" s="57" t="s">
        <v>410</v>
      </c>
      <c r="G112" s="57"/>
      <c r="H112" s="57"/>
      <c r="I112" s="57"/>
      <c r="J112" s="44" t="s">
        <v>118</v>
      </c>
      <c r="K112" s="45">
        <v>0.65900000000000003</v>
      </c>
      <c r="L112" s="58"/>
      <c r="M112" s="58"/>
      <c r="N112" s="58">
        <f t="shared" si="30"/>
        <v>0</v>
      </c>
      <c r="O112" s="58"/>
      <c r="P112" s="58"/>
      <c r="Q112" s="58"/>
      <c r="R112" s="9"/>
      <c r="T112" s="46" t="s">
        <v>4</v>
      </c>
      <c r="U112" s="10" t="s">
        <v>17</v>
      </c>
      <c r="V112" s="47">
        <v>3.5630000000000002</v>
      </c>
      <c r="W112" s="47">
        <f t="shared" si="31"/>
        <v>2.348017</v>
      </c>
      <c r="X112" s="47">
        <v>0</v>
      </c>
      <c r="Y112" s="47">
        <f t="shared" si="32"/>
        <v>0</v>
      </c>
      <c r="Z112" s="47">
        <v>0</v>
      </c>
      <c r="AA112" s="48">
        <f t="shared" si="33"/>
        <v>0</v>
      </c>
      <c r="AR112" s="4" t="s">
        <v>75</v>
      </c>
      <c r="AT112" s="4" t="s">
        <v>52</v>
      </c>
      <c r="AU112" s="4" t="s">
        <v>22</v>
      </c>
      <c r="AY112" s="4" t="s">
        <v>51</v>
      </c>
      <c r="BE112" s="49">
        <f t="shared" si="34"/>
        <v>0</v>
      </c>
      <c r="BF112" s="49">
        <f t="shared" si="35"/>
        <v>0</v>
      </c>
      <c r="BG112" s="49">
        <f t="shared" si="36"/>
        <v>0</v>
      </c>
      <c r="BH112" s="49">
        <f t="shared" si="37"/>
        <v>0</v>
      </c>
      <c r="BI112" s="49">
        <f t="shared" si="38"/>
        <v>0</v>
      </c>
      <c r="BJ112" s="4" t="s">
        <v>21</v>
      </c>
      <c r="BK112" s="49">
        <f t="shared" si="39"/>
        <v>0</v>
      </c>
      <c r="BL112" s="4" t="s">
        <v>75</v>
      </c>
      <c r="BM112" s="4" t="s">
        <v>411</v>
      </c>
    </row>
    <row r="113" spans="2:65" s="3" customFormat="1" ht="29.85" customHeight="1" x14ac:dyDescent="0.3">
      <c r="B113" s="31"/>
      <c r="C113" s="32"/>
      <c r="D113" s="41" t="s">
        <v>36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59">
        <f>BK113</f>
        <v>0</v>
      </c>
      <c r="O113" s="60"/>
      <c r="P113" s="60"/>
      <c r="Q113" s="60"/>
      <c r="R113" s="34"/>
      <c r="T113" s="35"/>
      <c r="U113" s="32"/>
      <c r="V113" s="32"/>
      <c r="W113" s="36">
        <f>SUM(W114:W161)</f>
        <v>96.460975000000019</v>
      </c>
      <c r="X113" s="32"/>
      <c r="Y113" s="36">
        <f>SUM(Y114:Y161)</f>
        <v>0.26334000000000007</v>
      </c>
      <c r="Z113" s="32"/>
      <c r="AA113" s="37">
        <f>SUM(AA114:AA161)</f>
        <v>0.43564000000000003</v>
      </c>
      <c r="AR113" s="38" t="s">
        <v>22</v>
      </c>
      <c r="AT113" s="39" t="s">
        <v>19</v>
      </c>
      <c r="AU113" s="39" t="s">
        <v>21</v>
      </c>
      <c r="AY113" s="38" t="s">
        <v>51</v>
      </c>
      <c r="BK113" s="40">
        <f>SUM(BK114:BK161)</f>
        <v>0</v>
      </c>
    </row>
    <row r="114" spans="2:65" s="1" customFormat="1" ht="25.5" customHeight="1" x14ac:dyDescent="0.3">
      <c r="B114" s="7"/>
      <c r="C114" s="42" t="s">
        <v>412</v>
      </c>
      <c r="D114" s="42" t="s">
        <v>52</v>
      </c>
      <c r="E114" s="43" t="s">
        <v>413</v>
      </c>
      <c r="F114" s="57" t="s">
        <v>414</v>
      </c>
      <c r="G114" s="57"/>
      <c r="H114" s="57"/>
      <c r="I114" s="57"/>
      <c r="J114" s="44" t="s">
        <v>127</v>
      </c>
      <c r="K114" s="45">
        <v>34</v>
      </c>
      <c r="L114" s="58"/>
      <c r="M114" s="58"/>
      <c r="N114" s="58">
        <f t="shared" ref="N114:N161" si="40">ROUND(L114*K114,2)</f>
        <v>0</v>
      </c>
      <c r="O114" s="58"/>
      <c r="P114" s="58"/>
      <c r="Q114" s="58"/>
      <c r="R114" s="9"/>
      <c r="T114" s="46" t="s">
        <v>4</v>
      </c>
      <c r="U114" s="10" t="s">
        <v>17</v>
      </c>
      <c r="V114" s="47">
        <v>5.1999999999999998E-2</v>
      </c>
      <c r="W114" s="47">
        <f t="shared" ref="W114:W161" si="41">V114*K114</f>
        <v>1.768</v>
      </c>
      <c r="X114" s="47">
        <v>4.0000000000000003E-5</v>
      </c>
      <c r="Y114" s="47">
        <f t="shared" ref="Y114:Y161" si="42">X114*K114</f>
        <v>1.3600000000000001E-3</v>
      </c>
      <c r="Z114" s="47">
        <v>4.4999999999999999E-4</v>
      </c>
      <c r="AA114" s="48">
        <f t="shared" ref="AA114:AA161" si="43">Z114*K114</f>
        <v>1.5299999999999999E-2</v>
      </c>
      <c r="AR114" s="4" t="s">
        <v>75</v>
      </c>
      <c r="AT114" s="4" t="s">
        <v>52</v>
      </c>
      <c r="AU114" s="4" t="s">
        <v>22</v>
      </c>
      <c r="AY114" s="4" t="s">
        <v>51</v>
      </c>
      <c r="BE114" s="49">
        <f t="shared" ref="BE114:BE161" si="44">IF(U114="základní",N114,0)</f>
        <v>0</v>
      </c>
      <c r="BF114" s="49">
        <f t="shared" ref="BF114:BF161" si="45">IF(U114="snížená",N114,0)</f>
        <v>0</v>
      </c>
      <c r="BG114" s="49">
        <f t="shared" ref="BG114:BG161" si="46">IF(U114="zákl. přenesená",N114,0)</f>
        <v>0</v>
      </c>
      <c r="BH114" s="49">
        <f t="shared" ref="BH114:BH161" si="47">IF(U114="sníž. přenesená",N114,0)</f>
        <v>0</v>
      </c>
      <c r="BI114" s="49">
        <f t="shared" ref="BI114:BI161" si="48">IF(U114="nulová",N114,0)</f>
        <v>0</v>
      </c>
      <c r="BJ114" s="4" t="s">
        <v>21</v>
      </c>
      <c r="BK114" s="49">
        <f t="shared" ref="BK114:BK161" si="49">ROUND(L114*K114,2)</f>
        <v>0</v>
      </c>
      <c r="BL114" s="4" t="s">
        <v>75</v>
      </c>
      <c r="BM114" s="4" t="s">
        <v>415</v>
      </c>
    </row>
    <row r="115" spans="2:65" s="1" customFormat="1" ht="25.5" customHeight="1" x14ac:dyDescent="0.3">
      <c r="B115" s="7"/>
      <c r="C115" s="42" t="s">
        <v>416</v>
      </c>
      <c r="D115" s="42" t="s">
        <v>52</v>
      </c>
      <c r="E115" s="43" t="s">
        <v>417</v>
      </c>
      <c r="F115" s="57" t="s">
        <v>418</v>
      </c>
      <c r="G115" s="57"/>
      <c r="H115" s="57"/>
      <c r="I115" s="57"/>
      <c r="J115" s="44" t="s">
        <v>127</v>
      </c>
      <c r="K115" s="45">
        <v>9</v>
      </c>
      <c r="L115" s="58"/>
      <c r="M115" s="58"/>
      <c r="N115" s="58">
        <f t="shared" si="40"/>
        <v>0</v>
      </c>
      <c r="O115" s="58"/>
      <c r="P115" s="58"/>
      <c r="Q115" s="58"/>
      <c r="R115" s="9"/>
      <c r="T115" s="46" t="s">
        <v>4</v>
      </c>
      <c r="U115" s="10" t="s">
        <v>17</v>
      </c>
      <c r="V115" s="47">
        <v>0.16600000000000001</v>
      </c>
      <c r="W115" s="47">
        <f t="shared" si="41"/>
        <v>1.494</v>
      </c>
      <c r="X115" s="47">
        <v>9.0000000000000006E-5</v>
      </c>
      <c r="Y115" s="47">
        <f t="shared" si="42"/>
        <v>8.1000000000000006E-4</v>
      </c>
      <c r="Z115" s="47">
        <v>4.4999999999999999E-4</v>
      </c>
      <c r="AA115" s="48">
        <f t="shared" si="43"/>
        <v>4.0499999999999998E-3</v>
      </c>
      <c r="AR115" s="4" t="s">
        <v>75</v>
      </c>
      <c r="AT115" s="4" t="s">
        <v>52</v>
      </c>
      <c r="AU115" s="4" t="s">
        <v>22</v>
      </c>
      <c r="AY115" s="4" t="s">
        <v>51</v>
      </c>
      <c r="BE115" s="49">
        <f t="shared" si="44"/>
        <v>0</v>
      </c>
      <c r="BF115" s="49">
        <f t="shared" si="45"/>
        <v>0</v>
      </c>
      <c r="BG115" s="49">
        <f t="shared" si="46"/>
        <v>0</v>
      </c>
      <c r="BH115" s="49">
        <f t="shared" si="47"/>
        <v>0</v>
      </c>
      <c r="BI115" s="49">
        <f t="shared" si="48"/>
        <v>0</v>
      </c>
      <c r="BJ115" s="4" t="s">
        <v>21</v>
      </c>
      <c r="BK115" s="49">
        <f t="shared" si="49"/>
        <v>0</v>
      </c>
      <c r="BL115" s="4" t="s">
        <v>75</v>
      </c>
      <c r="BM115" s="4" t="s">
        <v>419</v>
      </c>
    </row>
    <row r="116" spans="2:65" s="1" customFormat="1" ht="25.5" customHeight="1" x14ac:dyDescent="0.3">
      <c r="B116" s="7"/>
      <c r="C116" s="42" t="s">
        <v>420</v>
      </c>
      <c r="D116" s="42" t="s">
        <v>52</v>
      </c>
      <c r="E116" s="43" t="s">
        <v>421</v>
      </c>
      <c r="F116" s="57" t="s">
        <v>422</v>
      </c>
      <c r="G116" s="57"/>
      <c r="H116" s="57"/>
      <c r="I116" s="57"/>
      <c r="J116" s="44" t="s">
        <v>127</v>
      </c>
      <c r="K116" s="45">
        <v>18</v>
      </c>
      <c r="L116" s="58"/>
      <c r="M116" s="58"/>
      <c r="N116" s="58">
        <f t="shared" si="40"/>
        <v>0</v>
      </c>
      <c r="O116" s="58"/>
      <c r="P116" s="58"/>
      <c r="Q116" s="58"/>
      <c r="R116" s="9"/>
      <c r="T116" s="46" t="s">
        <v>4</v>
      </c>
      <c r="U116" s="10" t="s">
        <v>17</v>
      </c>
      <c r="V116" s="47">
        <v>0.22900000000000001</v>
      </c>
      <c r="W116" s="47">
        <f t="shared" si="41"/>
        <v>4.1219999999999999</v>
      </c>
      <c r="X116" s="47">
        <v>1.2999999999999999E-4</v>
      </c>
      <c r="Y116" s="47">
        <f t="shared" si="42"/>
        <v>2.3399999999999996E-3</v>
      </c>
      <c r="Z116" s="47">
        <v>1.1000000000000001E-3</v>
      </c>
      <c r="AA116" s="48">
        <f t="shared" si="43"/>
        <v>1.9800000000000002E-2</v>
      </c>
      <c r="AR116" s="4" t="s">
        <v>75</v>
      </c>
      <c r="AT116" s="4" t="s">
        <v>52</v>
      </c>
      <c r="AU116" s="4" t="s">
        <v>22</v>
      </c>
      <c r="AY116" s="4" t="s">
        <v>51</v>
      </c>
      <c r="BE116" s="49">
        <f t="shared" si="44"/>
        <v>0</v>
      </c>
      <c r="BF116" s="49">
        <f t="shared" si="45"/>
        <v>0</v>
      </c>
      <c r="BG116" s="49">
        <f t="shared" si="46"/>
        <v>0</v>
      </c>
      <c r="BH116" s="49">
        <f t="shared" si="47"/>
        <v>0</v>
      </c>
      <c r="BI116" s="49">
        <f t="shared" si="48"/>
        <v>0</v>
      </c>
      <c r="BJ116" s="4" t="s">
        <v>21</v>
      </c>
      <c r="BK116" s="49">
        <f t="shared" si="49"/>
        <v>0</v>
      </c>
      <c r="BL116" s="4" t="s">
        <v>75</v>
      </c>
      <c r="BM116" s="4" t="s">
        <v>423</v>
      </c>
    </row>
    <row r="117" spans="2:65" s="1" customFormat="1" ht="25.5" customHeight="1" x14ac:dyDescent="0.3">
      <c r="B117" s="7"/>
      <c r="C117" s="42" t="s">
        <v>424</v>
      </c>
      <c r="D117" s="42" t="s">
        <v>52</v>
      </c>
      <c r="E117" s="43" t="s">
        <v>425</v>
      </c>
      <c r="F117" s="57" t="s">
        <v>426</v>
      </c>
      <c r="G117" s="57"/>
      <c r="H117" s="57"/>
      <c r="I117" s="57"/>
      <c r="J117" s="44" t="s">
        <v>127</v>
      </c>
      <c r="K117" s="45">
        <v>47</v>
      </c>
      <c r="L117" s="58"/>
      <c r="M117" s="58"/>
      <c r="N117" s="58">
        <f t="shared" si="40"/>
        <v>0</v>
      </c>
      <c r="O117" s="58"/>
      <c r="P117" s="58"/>
      <c r="Q117" s="58"/>
      <c r="R117" s="9"/>
      <c r="T117" s="46" t="s">
        <v>4</v>
      </c>
      <c r="U117" s="10" t="s">
        <v>17</v>
      </c>
      <c r="V117" s="47">
        <v>0.312</v>
      </c>
      <c r="W117" s="47">
        <f t="shared" si="41"/>
        <v>14.664</v>
      </c>
      <c r="X117" s="47">
        <v>1.7000000000000001E-4</v>
      </c>
      <c r="Y117" s="47">
        <f t="shared" si="42"/>
        <v>7.9900000000000006E-3</v>
      </c>
      <c r="Z117" s="47">
        <v>2.2000000000000001E-3</v>
      </c>
      <c r="AA117" s="48">
        <f t="shared" si="43"/>
        <v>0.10340000000000001</v>
      </c>
      <c r="AR117" s="4" t="s">
        <v>75</v>
      </c>
      <c r="AT117" s="4" t="s">
        <v>52</v>
      </c>
      <c r="AU117" s="4" t="s">
        <v>22</v>
      </c>
      <c r="AY117" s="4" t="s">
        <v>51</v>
      </c>
      <c r="BE117" s="49">
        <f t="shared" si="44"/>
        <v>0</v>
      </c>
      <c r="BF117" s="49">
        <f t="shared" si="45"/>
        <v>0</v>
      </c>
      <c r="BG117" s="49">
        <f t="shared" si="46"/>
        <v>0</v>
      </c>
      <c r="BH117" s="49">
        <f t="shared" si="47"/>
        <v>0</v>
      </c>
      <c r="BI117" s="49">
        <f t="shared" si="48"/>
        <v>0</v>
      </c>
      <c r="BJ117" s="4" t="s">
        <v>21</v>
      </c>
      <c r="BK117" s="49">
        <f t="shared" si="49"/>
        <v>0</v>
      </c>
      <c r="BL117" s="4" t="s">
        <v>75</v>
      </c>
      <c r="BM117" s="4" t="s">
        <v>427</v>
      </c>
    </row>
    <row r="118" spans="2:65" s="1" customFormat="1" ht="25.5" customHeight="1" x14ac:dyDescent="0.3">
      <c r="B118" s="7"/>
      <c r="C118" s="42" t="s">
        <v>428</v>
      </c>
      <c r="D118" s="42" t="s">
        <v>52</v>
      </c>
      <c r="E118" s="43" t="s">
        <v>429</v>
      </c>
      <c r="F118" s="57" t="s">
        <v>430</v>
      </c>
      <c r="G118" s="57"/>
      <c r="H118" s="57"/>
      <c r="I118" s="57"/>
      <c r="J118" s="44" t="s">
        <v>127</v>
      </c>
      <c r="K118" s="45">
        <v>10</v>
      </c>
      <c r="L118" s="58"/>
      <c r="M118" s="58"/>
      <c r="N118" s="58">
        <f t="shared" si="40"/>
        <v>0</v>
      </c>
      <c r="O118" s="58"/>
      <c r="P118" s="58"/>
      <c r="Q118" s="58"/>
      <c r="R118" s="9"/>
      <c r="T118" s="46" t="s">
        <v>4</v>
      </c>
      <c r="U118" s="10" t="s">
        <v>17</v>
      </c>
      <c r="V118" s="47">
        <v>0.374</v>
      </c>
      <c r="W118" s="47">
        <f t="shared" si="41"/>
        <v>3.74</v>
      </c>
      <c r="X118" s="47">
        <v>2.1000000000000001E-4</v>
      </c>
      <c r="Y118" s="47">
        <f t="shared" si="42"/>
        <v>2.1000000000000003E-3</v>
      </c>
      <c r="Z118" s="47">
        <v>3.5000000000000001E-3</v>
      </c>
      <c r="AA118" s="48">
        <f t="shared" si="43"/>
        <v>3.5000000000000003E-2</v>
      </c>
      <c r="AR118" s="4" t="s">
        <v>75</v>
      </c>
      <c r="AT118" s="4" t="s">
        <v>52</v>
      </c>
      <c r="AU118" s="4" t="s">
        <v>22</v>
      </c>
      <c r="AY118" s="4" t="s">
        <v>51</v>
      </c>
      <c r="BE118" s="49">
        <f t="shared" si="44"/>
        <v>0</v>
      </c>
      <c r="BF118" s="49">
        <f t="shared" si="45"/>
        <v>0</v>
      </c>
      <c r="BG118" s="49">
        <f t="shared" si="46"/>
        <v>0</v>
      </c>
      <c r="BH118" s="49">
        <f t="shared" si="47"/>
        <v>0</v>
      </c>
      <c r="BI118" s="49">
        <f t="shared" si="48"/>
        <v>0</v>
      </c>
      <c r="BJ118" s="4" t="s">
        <v>21</v>
      </c>
      <c r="BK118" s="49">
        <f t="shared" si="49"/>
        <v>0</v>
      </c>
      <c r="BL118" s="4" t="s">
        <v>75</v>
      </c>
      <c r="BM118" s="4" t="s">
        <v>431</v>
      </c>
    </row>
    <row r="119" spans="2:65" s="1" customFormat="1" ht="25.5" customHeight="1" x14ac:dyDescent="0.3">
      <c r="B119" s="7"/>
      <c r="C119" s="42" t="s">
        <v>432</v>
      </c>
      <c r="D119" s="42" t="s">
        <v>52</v>
      </c>
      <c r="E119" s="43" t="s">
        <v>433</v>
      </c>
      <c r="F119" s="57" t="s">
        <v>434</v>
      </c>
      <c r="G119" s="57"/>
      <c r="H119" s="57"/>
      <c r="I119" s="57"/>
      <c r="J119" s="44" t="s">
        <v>127</v>
      </c>
      <c r="K119" s="45">
        <v>4</v>
      </c>
      <c r="L119" s="58"/>
      <c r="M119" s="58"/>
      <c r="N119" s="58">
        <f t="shared" si="40"/>
        <v>0</v>
      </c>
      <c r="O119" s="58"/>
      <c r="P119" s="58"/>
      <c r="Q119" s="58"/>
      <c r="R119" s="9"/>
      <c r="T119" s="46" t="s">
        <v>4</v>
      </c>
      <c r="U119" s="10" t="s">
        <v>17</v>
      </c>
      <c r="V119" s="47">
        <v>0.46800000000000003</v>
      </c>
      <c r="W119" s="47">
        <f t="shared" si="41"/>
        <v>1.8720000000000001</v>
      </c>
      <c r="X119" s="47">
        <v>1.2999999999999999E-4</v>
      </c>
      <c r="Y119" s="47">
        <f t="shared" si="42"/>
        <v>5.1999999999999995E-4</v>
      </c>
      <c r="Z119" s="47">
        <v>3.98E-3</v>
      </c>
      <c r="AA119" s="48">
        <f t="shared" si="43"/>
        <v>1.592E-2</v>
      </c>
      <c r="AR119" s="4" t="s">
        <v>75</v>
      </c>
      <c r="AT119" s="4" t="s">
        <v>52</v>
      </c>
      <c r="AU119" s="4" t="s">
        <v>22</v>
      </c>
      <c r="AY119" s="4" t="s">
        <v>51</v>
      </c>
      <c r="BE119" s="49">
        <f t="shared" si="44"/>
        <v>0</v>
      </c>
      <c r="BF119" s="49">
        <f t="shared" si="45"/>
        <v>0</v>
      </c>
      <c r="BG119" s="49">
        <f t="shared" si="46"/>
        <v>0</v>
      </c>
      <c r="BH119" s="49">
        <f t="shared" si="47"/>
        <v>0</v>
      </c>
      <c r="BI119" s="49">
        <f t="shared" si="48"/>
        <v>0</v>
      </c>
      <c r="BJ119" s="4" t="s">
        <v>21</v>
      </c>
      <c r="BK119" s="49">
        <f t="shared" si="49"/>
        <v>0</v>
      </c>
      <c r="BL119" s="4" t="s">
        <v>75</v>
      </c>
      <c r="BM119" s="4" t="s">
        <v>435</v>
      </c>
    </row>
    <row r="120" spans="2:65" s="1" customFormat="1" ht="25.5" customHeight="1" x14ac:dyDescent="0.3">
      <c r="B120" s="7"/>
      <c r="C120" s="42" t="s">
        <v>436</v>
      </c>
      <c r="D120" s="42" t="s">
        <v>52</v>
      </c>
      <c r="E120" s="43" t="s">
        <v>437</v>
      </c>
      <c r="F120" s="57" t="s">
        <v>438</v>
      </c>
      <c r="G120" s="57"/>
      <c r="H120" s="57"/>
      <c r="I120" s="57"/>
      <c r="J120" s="44" t="s">
        <v>127</v>
      </c>
      <c r="K120" s="45">
        <v>1</v>
      </c>
      <c r="L120" s="58"/>
      <c r="M120" s="58"/>
      <c r="N120" s="58">
        <f t="shared" si="40"/>
        <v>0</v>
      </c>
      <c r="O120" s="58"/>
      <c r="P120" s="58"/>
      <c r="Q120" s="58"/>
      <c r="R120" s="9"/>
      <c r="T120" s="46" t="s">
        <v>4</v>
      </c>
      <c r="U120" s="10" t="s">
        <v>17</v>
      </c>
      <c r="V120" s="47">
        <v>0.97799999999999998</v>
      </c>
      <c r="W120" s="47">
        <f t="shared" si="41"/>
        <v>0.97799999999999998</v>
      </c>
      <c r="X120" s="47">
        <v>2.0000000000000002E-5</v>
      </c>
      <c r="Y120" s="47">
        <f t="shared" si="42"/>
        <v>2.0000000000000002E-5</v>
      </c>
      <c r="Z120" s="47">
        <v>5.3999999999999999E-2</v>
      </c>
      <c r="AA120" s="48">
        <f t="shared" si="43"/>
        <v>5.3999999999999999E-2</v>
      </c>
      <c r="AR120" s="4" t="s">
        <v>75</v>
      </c>
      <c r="AT120" s="4" t="s">
        <v>52</v>
      </c>
      <c r="AU120" s="4" t="s">
        <v>22</v>
      </c>
      <c r="AY120" s="4" t="s">
        <v>51</v>
      </c>
      <c r="BE120" s="49">
        <f t="shared" si="44"/>
        <v>0</v>
      </c>
      <c r="BF120" s="49">
        <f t="shared" si="45"/>
        <v>0</v>
      </c>
      <c r="BG120" s="49">
        <f t="shared" si="46"/>
        <v>0</v>
      </c>
      <c r="BH120" s="49">
        <f t="shared" si="47"/>
        <v>0</v>
      </c>
      <c r="BI120" s="49">
        <f t="shared" si="48"/>
        <v>0</v>
      </c>
      <c r="BJ120" s="4" t="s">
        <v>21</v>
      </c>
      <c r="BK120" s="49">
        <f t="shared" si="49"/>
        <v>0</v>
      </c>
      <c r="BL120" s="4" t="s">
        <v>75</v>
      </c>
      <c r="BM120" s="4" t="s">
        <v>439</v>
      </c>
    </row>
    <row r="121" spans="2:65" s="1" customFormat="1" ht="25.5" customHeight="1" x14ac:dyDescent="0.3">
      <c r="B121" s="7"/>
      <c r="C121" s="42" t="s">
        <v>440</v>
      </c>
      <c r="D121" s="42" t="s">
        <v>52</v>
      </c>
      <c r="E121" s="43" t="s">
        <v>441</v>
      </c>
      <c r="F121" s="57" t="s">
        <v>442</v>
      </c>
      <c r="G121" s="57"/>
      <c r="H121" s="57"/>
      <c r="I121" s="57"/>
      <c r="J121" s="44" t="s">
        <v>127</v>
      </c>
      <c r="K121" s="45">
        <v>1</v>
      </c>
      <c r="L121" s="58"/>
      <c r="M121" s="58"/>
      <c r="N121" s="58">
        <f t="shared" si="40"/>
        <v>0</v>
      </c>
      <c r="O121" s="58"/>
      <c r="P121" s="58"/>
      <c r="Q121" s="58"/>
      <c r="R121" s="9"/>
      <c r="T121" s="46" t="s">
        <v>4</v>
      </c>
      <c r="U121" s="10" t="s">
        <v>17</v>
      </c>
      <c r="V121" s="47">
        <v>0.73799999999999999</v>
      </c>
      <c r="W121" s="47">
        <f t="shared" si="41"/>
        <v>0.73799999999999999</v>
      </c>
      <c r="X121" s="47">
        <v>2.0000000000000002E-5</v>
      </c>
      <c r="Y121" s="47">
        <f t="shared" si="42"/>
        <v>2.0000000000000002E-5</v>
      </c>
      <c r="Z121" s="47">
        <v>1.2E-2</v>
      </c>
      <c r="AA121" s="48">
        <f t="shared" si="43"/>
        <v>1.2E-2</v>
      </c>
      <c r="AR121" s="4" t="s">
        <v>75</v>
      </c>
      <c r="AT121" s="4" t="s">
        <v>52</v>
      </c>
      <c r="AU121" s="4" t="s">
        <v>22</v>
      </c>
      <c r="AY121" s="4" t="s">
        <v>51</v>
      </c>
      <c r="BE121" s="49">
        <f t="shared" si="44"/>
        <v>0</v>
      </c>
      <c r="BF121" s="49">
        <f t="shared" si="45"/>
        <v>0</v>
      </c>
      <c r="BG121" s="49">
        <f t="shared" si="46"/>
        <v>0</v>
      </c>
      <c r="BH121" s="49">
        <f t="shared" si="47"/>
        <v>0</v>
      </c>
      <c r="BI121" s="49">
        <f t="shared" si="48"/>
        <v>0</v>
      </c>
      <c r="BJ121" s="4" t="s">
        <v>21</v>
      </c>
      <c r="BK121" s="49">
        <f t="shared" si="49"/>
        <v>0</v>
      </c>
      <c r="BL121" s="4" t="s">
        <v>75</v>
      </c>
      <c r="BM121" s="4" t="s">
        <v>443</v>
      </c>
    </row>
    <row r="122" spans="2:65" s="1" customFormat="1" ht="16.5" customHeight="1" x14ac:dyDescent="0.3">
      <c r="B122" s="7"/>
      <c r="C122" s="42" t="s">
        <v>444</v>
      </c>
      <c r="D122" s="42" t="s">
        <v>52</v>
      </c>
      <c r="E122" s="43" t="s">
        <v>445</v>
      </c>
      <c r="F122" s="57" t="s">
        <v>446</v>
      </c>
      <c r="G122" s="57"/>
      <c r="H122" s="57"/>
      <c r="I122" s="57"/>
      <c r="J122" s="44" t="s">
        <v>127</v>
      </c>
      <c r="K122" s="45">
        <v>4</v>
      </c>
      <c r="L122" s="58"/>
      <c r="M122" s="58"/>
      <c r="N122" s="58">
        <f t="shared" si="40"/>
        <v>0</v>
      </c>
      <c r="O122" s="58"/>
      <c r="P122" s="58"/>
      <c r="Q122" s="58"/>
      <c r="R122" s="9"/>
      <c r="T122" s="46" t="s">
        <v>4</v>
      </c>
      <c r="U122" s="10" t="s">
        <v>17</v>
      </c>
      <c r="V122" s="47">
        <v>0.25</v>
      </c>
      <c r="W122" s="47">
        <f t="shared" si="41"/>
        <v>1</v>
      </c>
      <c r="X122" s="47">
        <v>2.0000000000000002E-5</v>
      </c>
      <c r="Y122" s="47">
        <f t="shared" si="42"/>
        <v>8.0000000000000007E-5</v>
      </c>
      <c r="Z122" s="47">
        <v>0</v>
      </c>
      <c r="AA122" s="48">
        <f t="shared" si="43"/>
        <v>0</v>
      </c>
      <c r="AR122" s="4" t="s">
        <v>75</v>
      </c>
      <c r="AT122" s="4" t="s">
        <v>52</v>
      </c>
      <c r="AU122" s="4" t="s">
        <v>22</v>
      </c>
      <c r="AY122" s="4" t="s">
        <v>51</v>
      </c>
      <c r="BE122" s="49">
        <f t="shared" si="44"/>
        <v>0</v>
      </c>
      <c r="BF122" s="49">
        <f t="shared" si="45"/>
        <v>0</v>
      </c>
      <c r="BG122" s="49">
        <f t="shared" si="46"/>
        <v>0</v>
      </c>
      <c r="BH122" s="49">
        <f t="shared" si="47"/>
        <v>0</v>
      </c>
      <c r="BI122" s="49">
        <f t="shared" si="48"/>
        <v>0</v>
      </c>
      <c r="BJ122" s="4" t="s">
        <v>21</v>
      </c>
      <c r="BK122" s="49">
        <f t="shared" si="49"/>
        <v>0</v>
      </c>
      <c r="BL122" s="4" t="s">
        <v>75</v>
      </c>
      <c r="BM122" s="4" t="s">
        <v>447</v>
      </c>
    </row>
    <row r="123" spans="2:65" s="1" customFormat="1" ht="25.5" customHeight="1" x14ac:dyDescent="0.3">
      <c r="B123" s="7"/>
      <c r="C123" s="42" t="s">
        <v>448</v>
      </c>
      <c r="D123" s="42" t="s">
        <v>52</v>
      </c>
      <c r="E123" s="43" t="s">
        <v>449</v>
      </c>
      <c r="F123" s="57" t="s">
        <v>450</v>
      </c>
      <c r="G123" s="57"/>
      <c r="H123" s="57"/>
      <c r="I123" s="57"/>
      <c r="J123" s="44" t="s">
        <v>127</v>
      </c>
      <c r="K123" s="45">
        <v>4</v>
      </c>
      <c r="L123" s="58"/>
      <c r="M123" s="58"/>
      <c r="N123" s="58">
        <f t="shared" si="40"/>
        <v>0</v>
      </c>
      <c r="O123" s="58"/>
      <c r="P123" s="58"/>
      <c r="Q123" s="58"/>
      <c r="R123" s="9"/>
      <c r="T123" s="46" t="s">
        <v>4</v>
      </c>
      <c r="U123" s="10" t="s">
        <v>17</v>
      </c>
      <c r="V123" s="47">
        <v>0.70699999999999996</v>
      </c>
      <c r="W123" s="47">
        <f t="shared" si="41"/>
        <v>2.8279999999999998</v>
      </c>
      <c r="X123" s="47">
        <v>2.0000000000000002E-5</v>
      </c>
      <c r="Y123" s="47">
        <f t="shared" si="42"/>
        <v>8.0000000000000007E-5</v>
      </c>
      <c r="Z123" s="47">
        <v>3.9E-2</v>
      </c>
      <c r="AA123" s="48">
        <f t="shared" si="43"/>
        <v>0.156</v>
      </c>
      <c r="AR123" s="4" t="s">
        <v>75</v>
      </c>
      <c r="AT123" s="4" t="s">
        <v>52</v>
      </c>
      <c r="AU123" s="4" t="s">
        <v>22</v>
      </c>
      <c r="AY123" s="4" t="s">
        <v>51</v>
      </c>
      <c r="BE123" s="49">
        <f t="shared" si="44"/>
        <v>0</v>
      </c>
      <c r="BF123" s="49">
        <f t="shared" si="45"/>
        <v>0</v>
      </c>
      <c r="BG123" s="49">
        <f t="shared" si="46"/>
        <v>0</v>
      </c>
      <c r="BH123" s="49">
        <f t="shared" si="47"/>
        <v>0</v>
      </c>
      <c r="BI123" s="49">
        <f t="shared" si="48"/>
        <v>0</v>
      </c>
      <c r="BJ123" s="4" t="s">
        <v>21</v>
      </c>
      <c r="BK123" s="49">
        <f t="shared" si="49"/>
        <v>0</v>
      </c>
      <c r="BL123" s="4" t="s">
        <v>75</v>
      </c>
      <c r="BM123" s="4" t="s">
        <v>451</v>
      </c>
    </row>
    <row r="124" spans="2:65" s="1" customFormat="1" ht="16.5" customHeight="1" x14ac:dyDescent="0.3">
      <c r="B124" s="7"/>
      <c r="C124" s="42" t="s">
        <v>452</v>
      </c>
      <c r="D124" s="42" t="s">
        <v>52</v>
      </c>
      <c r="E124" s="43" t="s">
        <v>453</v>
      </c>
      <c r="F124" s="57" t="s">
        <v>454</v>
      </c>
      <c r="G124" s="57"/>
      <c r="H124" s="57"/>
      <c r="I124" s="57"/>
      <c r="J124" s="44" t="s">
        <v>127</v>
      </c>
      <c r="K124" s="45">
        <v>3</v>
      </c>
      <c r="L124" s="58"/>
      <c r="M124" s="58"/>
      <c r="N124" s="58">
        <f t="shared" si="40"/>
        <v>0</v>
      </c>
      <c r="O124" s="58"/>
      <c r="P124" s="58"/>
      <c r="Q124" s="58"/>
      <c r="R124" s="9"/>
      <c r="T124" s="46" t="s">
        <v>4</v>
      </c>
      <c r="U124" s="10" t="s">
        <v>17</v>
      </c>
      <c r="V124" s="47">
        <v>2.1000000000000001E-2</v>
      </c>
      <c r="W124" s="47">
        <f t="shared" si="41"/>
        <v>6.3E-2</v>
      </c>
      <c r="X124" s="47">
        <v>0</v>
      </c>
      <c r="Y124" s="47">
        <f t="shared" si="42"/>
        <v>0</v>
      </c>
      <c r="Z124" s="47">
        <v>1.91E-3</v>
      </c>
      <c r="AA124" s="48">
        <f t="shared" si="43"/>
        <v>5.7299999999999999E-3</v>
      </c>
      <c r="AR124" s="4" t="s">
        <v>75</v>
      </c>
      <c r="AT124" s="4" t="s">
        <v>52</v>
      </c>
      <c r="AU124" s="4" t="s">
        <v>22</v>
      </c>
      <c r="AY124" s="4" t="s">
        <v>51</v>
      </c>
      <c r="BE124" s="49">
        <f t="shared" si="44"/>
        <v>0</v>
      </c>
      <c r="BF124" s="49">
        <f t="shared" si="45"/>
        <v>0</v>
      </c>
      <c r="BG124" s="49">
        <f t="shared" si="46"/>
        <v>0</v>
      </c>
      <c r="BH124" s="49">
        <f t="shared" si="47"/>
        <v>0</v>
      </c>
      <c r="BI124" s="49">
        <f t="shared" si="48"/>
        <v>0</v>
      </c>
      <c r="BJ124" s="4" t="s">
        <v>21</v>
      </c>
      <c r="BK124" s="49">
        <f t="shared" si="49"/>
        <v>0</v>
      </c>
      <c r="BL124" s="4" t="s">
        <v>75</v>
      </c>
      <c r="BM124" s="4" t="s">
        <v>455</v>
      </c>
    </row>
    <row r="125" spans="2:65" s="1" customFormat="1" ht="16.5" customHeight="1" x14ac:dyDescent="0.3">
      <c r="B125" s="7"/>
      <c r="C125" s="42" t="s">
        <v>456</v>
      </c>
      <c r="D125" s="42" t="s">
        <v>52</v>
      </c>
      <c r="E125" s="43" t="s">
        <v>457</v>
      </c>
      <c r="F125" s="57" t="s">
        <v>458</v>
      </c>
      <c r="G125" s="57"/>
      <c r="H125" s="57"/>
      <c r="I125" s="57"/>
      <c r="J125" s="44" t="s">
        <v>127</v>
      </c>
      <c r="K125" s="45">
        <v>2</v>
      </c>
      <c r="L125" s="58"/>
      <c r="M125" s="58"/>
      <c r="N125" s="58">
        <f t="shared" si="40"/>
        <v>0</v>
      </c>
      <c r="O125" s="58"/>
      <c r="P125" s="58"/>
      <c r="Q125" s="58"/>
      <c r="R125" s="9"/>
      <c r="T125" s="46" t="s">
        <v>4</v>
      </c>
      <c r="U125" s="10" t="s">
        <v>17</v>
      </c>
      <c r="V125" s="47">
        <v>6.2E-2</v>
      </c>
      <c r="W125" s="47">
        <f t="shared" si="41"/>
        <v>0.124</v>
      </c>
      <c r="X125" s="47">
        <v>0</v>
      </c>
      <c r="Y125" s="47">
        <f t="shared" si="42"/>
        <v>0</v>
      </c>
      <c r="Z125" s="47">
        <v>5.0200000000000002E-3</v>
      </c>
      <c r="AA125" s="48">
        <f t="shared" si="43"/>
        <v>1.004E-2</v>
      </c>
      <c r="AR125" s="4" t="s">
        <v>75</v>
      </c>
      <c r="AT125" s="4" t="s">
        <v>52</v>
      </c>
      <c r="AU125" s="4" t="s">
        <v>22</v>
      </c>
      <c r="AY125" s="4" t="s">
        <v>51</v>
      </c>
      <c r="BE125" s="49">
        <f t="shared" si="44"/>
        <v>0</v>
      </c>
      <c r="BF125" s="49">
        <f t="shared" si="45"/>
        <v>0</v>
      </c>
      <c r="BG125" s="49">
        <f t="shared" si="46"/>
        <v>0</v>
      </c>
      <c r="BH125" s="49">
        <f t="shared" si="47"/>
        <v>0</v>
      </c>
      <c r="BI125" s="49">
        <f t="shared" si="48"/>
        <v>0</v>
      </c>
      <c r="BJ125" s="4" t="s">
        <v>21</v>
      </c>
      <c r="BK125" s="49">
        <f t="shared" si="49"/>
        <v>0</v>
      </c>
      <c r="BL125" s="4" t="s">
        <v>75</v>
      </c>
      <c r="BM125" s="4" t="s">
        <v>459</v>
      </c>
    </row>
    <row r="126" spans="2:65" s="1" customFormat="1" ht="25.5" customHeight="1" x14ac:dyDescent="0.3">
      <c r="B126" s="7"/>
      <c r="C126" s="42" t="s">
        <v>460</v>
      </c>
      <c r="D126" s="42" t="s">
        <v>52</v>
      </c>
      <c r="E126" s="43" t="s">
        <v>461</v>
      </c>
      <c r="F126" s="57" t="s">
        <v>462</v>
      </c>
      <c r="G126" s="57"/>
      <c r="H126" s="57"/>
      <c r="I126" s="57"/>
      <c r="J126" s="44" t="s">
        <v>127</v>
      </c>
      <c r="K126" s="45">
        <v>11</v>
      </c>
      <c r="L126" s="58"/>
      <c r="M126" s="58"/>
      <c r="N126" s="58">
        <f t="shared" si="40"/>
        <v>0</v>
      </c>
      <c r="O126" s="58"/>
      <c r="P126" s="58"/>
      <c r="Q126" s="58"/>
      <c r="R126" s="9"/>
      <c r="T126" s="46" t="s">
        <v>4</v>
      </c>
      <c r="U126" s="10" t="s">
        <v>17</v>
      </c>
      <c r="V126" s="47">
        <v>0.14599999999999999</v>
      </c>
      <c r="W126" s="47">
        <f t="shared" si="41"/>
        <v>1.6059999999999999</v>
      </c>
      <c r="X126" s="47">
        <v>1.0000000000000001E-5</v>
      </c>
      <c r="Y126" s="47">
        <f t="shared" si="42"/>
        <v>1.1E-4</v>
      </c>
      <c r="Z126" s="47">
        <v>4.0000000000000002E-4</v>
      </c>
      <c r="AA126" s="48">
        <f t="shared" si="43"/>
        <v>4.4000000000000003E-3</v>
      </c>
      <c r="AR126" s="4" t="s">
        <v>75</v>
      </c>
      <c r="AT126" s="4" t="s">
        <v>52</v>
      </c>
      <c r="AU126" s="4" t="s">
        <v>22</v>
      </c>
      <c r="AY126" s="4" t="s">
        <v>51</v>
      </c>
      <c r="BE126" s="49">
        <f t="shared" si="44"/>
        <v>0</v>
      </c>
      <c r="BF126" s="49">
        <f t="shared" si="45"/>
        <v>0</v>
      </c>
      <c r="BG126" s="49">
        <f t="shared" si="46"/>
        <v>0</v>
      </c>
      <c r="BH126" s="49">
        <f t="shared" si="47"/>
        <v>0</v>
      </c>
      <c r="BI126" s="49">
        <f t="shared" si="48"/>
        <v>0</v>
      </c>
      <c r="BJ126" s="4" t="s">
        <v>21</v>
      </c>
      <c r="BK126" s="49">
        <f t="shared" si="49"/>
        <v>0</v>
      </c>
      <c r="BL126" s="4" t="s">
        <v>75</v>
      </c>
      <c r="BM126" s="4" t="s">
        <v>463</v>
      </c>
    </row>
    <row r="127" spans="2:65" s="1" customFormat="1" ht="38.25" customHeight="1" x14ac:dyDescent="0.3">
      <c r="B127" s="7"/>
      <c r="C127" s="42" t="s">
        <v>464</v>
      </c>
      <c r="D127" s="42" t="s">
        <v>52</v>
      </c>
      <c r="E127" s="43" t="s">
        <v>465</v>
      </c>
      <c r="F127" s="57" t="s">
        <v>466</v>
      </c>
      <c r="G127" s="57"/>
      <c r="H127" s="57"/>
      <c r="I127" s="57"/>
      <c r="J127" s="44" t="s">
        <v>118</v>
      </c>
      <c r="K127" s="45">
        <v>0.25</v>
      </c>
      <c r="L127" s="58"/>
      <c r="M127" s="58"/>
      <c r="N127" s="58">
        <f t="shared" si="40"/>
        <v>0</v>
      </c>
      <c r="O127" s="58"/>
      <c r="P127" s="58"/>
      <c r="Q127" s="58"/>
      <c r="R127" s="9"/>
      <c r="T127" s="46" t="s">
        <v>4</v>
      </c>
      <c r="U127" s="10" t="s">
        <v>17</v>
      </c>
      <c r="V127" s="47">
        <v>2.5750000000000002</v>
      </c>
      <c r="W127" s="47">
        <f t="shared" si="41"/>
        <v>0.64375000000000004</v>
      </c>
      <c r="X127" s="47">
        <v>0</v>
      </c>
      <c r="Y127" s="47">
        <f t="shared" si="42"/>
        <v>0</v>
      </c>
      <c r="Z127" s="47">
        <v>0</v>
      </c>
      <c r="AA127" s="48">
        <f t="shared" si="43"/>
        <v>0</v>
      </c>
      <c r="AR127" s="4" t="s">
        <v>75</v>
      </c>
      <c r="AT127" s="4" t="s">
        <v>52</v>
      </c>
      <c r="AU127" s="4" t="s">
        <v>22</v>
      </c>
      <c r="AY127" s="4" t="s">
        <v>51</v>
      </c>
      <c r="BE127" s="49">
        <f t="shared" si="44"/>
        <v>0</v>
      </c>
      <c r="BF127" s="49">
        <f t="shared" si="45"/>
        <v>0</v>
      </c>
      <c r="BG127" s="49">
        <f t="shared" si="46"/>
        <v>0</v>
      </c>
      <c r="BH127" s="49">
        <f t="shared" si="47"/>
        <v>0</v>
      </c>
      <c r="BI127" s="49">
        <f t="shared" si="48"/>
        <v>0</v>
      </c>
      <c r="BJ127" s="4" t="s">
        <v>21</v>
      </c>
      <c r="BK127" s="49">
        <f t="shared" si="49"/>
        <v>0</v>
      </c>
      <c r="BL127" s="4" t="s">
        <v>75</v>
      </c>
      <c r="BM127" s="4" t="s">
        <v>467</v>
      </c>
    </row>
    <row r="128" spans="2:65" s="1" customFormat="1" ht="16.5" customHeight="1" x14ac:dyDescent="0.3">
      <c r="B128" s="7"/>
      <c r="C128" s="42" t="s">
        <v>468</v>
      </c>
      <c r="D128" s="42" t="s">
        <v>52</v>
      </c>
      <c r="E128" s="43" t="s">
        <v>469</v>
      </c>
      <c r="F128" s="57" t="s">
        <v>470</v>
      </c>
      <c r="G128" s="57"/>
      <c r="H128" s="57"/>
      <c r="I128" s="57"/>
      <c r="J128" s="44" t="s">
        <v>55</v>
      </c>
      <c r="K128" s="45">
        <v>2</v>
      </c>
      <c r="L128" s="58"/>
      <c r="M128" s="58"/>
      <c r="N128" s="58">
        <f t="shared" si="40"/>
        <v>0</v>
      </c>
      <c r="O128" s="58"/>
      <c r="P128" s="58"/>
      <c r="Q128" s="58"/>
      <c r="R128" s="9"/>
      <c r="T128" s="46" t="s">
        <v>4</v>
      </c>
      <c r="U128" s="10" t="s">
        <v>17</v>
      </c>
      <c r="V128" s="47">
        <v>0.59299999999999997</v>
      </c>
      <c r="W128" s="47">
        <f t="shared" si="41"/>
        <v>1.1859999999999999</v>
      </c>
      <c r="X128" s="47">
        <v>3.0400000000000002E-3</v>
      </c>
      <c r="Y128" s="47">
        <f t="shared" si="42"/>
        <v>6.0800000000000003E-3</v>
      </c>
      <c r="Z128" s="47">
        <v>0</v>
      </c>
      <c r="AA128" s="48">
        <f t="shared" si="43"/>
        <v>0</v>
      </c>
      <c r="AR128" s="4" t="s">
        <v>75</v>
      </c>
      <c r="AT128" s="4" t="s">
        <v>52</v>
      </c>
      <c r="AU128" s="4" t="s">
        <v>22</v>
      </c>
      <c r="AY128" s="4" t="s">
        <v>51</v>
      </c>
      <c r="BE128" s="49">
        <f t="shared" si="44"/>
        <v>0</v>
      </c>
      <c r="BF128" s="49">
        <f t="shared" si="45"/>
        <v>0</v>
      </c>
      <c r="BG128" s="49">
        <f t="shared" si="46"/>
        <v>0</v>
      </c>
      <c r="BH128" s="49">
        <f t="shared" si="47"/>
        <v>0</v>
      </c>
      <c r="BI128" s="49">
        <f t="shared" si="48"/>
        <v>0</v>
      </c>
      <c r="BJ128" s="4" t="s">
        <v>21</v>
      </c>
      <c r="BK128" s="49">
        <f t="shared" si="49"/>
        <v>0</v>
      </c>
      <c r="BL128" s="4" t="s">
        <v>75</v>
      </c>
      <c r="BM128" s="4" t="s">
        <v>471</v>
      </c>
    </row>
    <row r="129" spans="2:65" s="1" customFormat="1" ht="16.5" customHeight="1" x14ac:dyDescent="0.3">
      <c r="B129" s="7"/>
      <c r="C129" s="42" t="s">
        <v>472</v>
      </c>
      <c r="D129" s="42" t="s">
        <v>52</v>
      </c>
      <c r="E129" s="43" t="s">
        <v>473</v>
      </c>
      <c r="F129" s="57" t="s">
        <v>474</v>
      </c>
      <c r="G129" s="57"/>
      <c r="H129" s="57"/>
      <c r="I129" s="57"/>
      <c r="J129" s="44" t="s">
        <v>55</v>
      </c>
      <c r="K129" s="45">
        <v>8</v>
      </c>
      <c r="L129" s="58"/>
      <c r="M129" s="58"/>
      <c r="N129" s="58">
        <f t="shared" si="40"/>
        <v>0</v>
      </c>
      <c r="O129" s="58"/>
      <c r="P129" s="58"/>
      <c r="Q129" s="58"/>
      <c r="R129" s="9"/>
      <c r="T129" s="46" t="s">
        <v>4</v>
      </c>
      <c r="U129" s="10" t="s">
        <v>17</v>
      </c>
      <c r="V129" s="47">
        <v>0.78</v>
      </c>
      <c r="W129" s="47">
        <f t="shared" si="41"/>
        <v>6.24</v>
      </c>
      <c r="X129" s="47">
        <v>4.2700000000000004E-3</v>
      </c>
      <c r="Y129" s="47">
        <f t="shared" si="42"/>
        <v>3.4160000000000003E-2</v>
      </c>
      <c r="Z129" s="47">
        <v>0</v>
      </c>
      <c r="AA129" s="48">
        <f t="shared" si="43"/>
        <v>0</v>
      </c>
      <c r="AR129" s="4" t="s">
        <v>75</v>
      </c>
      <c r="AT129" s="4" t="s">
        <v>52</v>
      </c>
      <c r="AU129" s="4" t="s">
        <v>22</v>
      </c>
      <c r="AY129" s="4" t="s">
        <v>51</v>
      </c>
      <c r="BE129" s="49">
        <f t="shared" si="44"/>
        <v>0</v>
      </c>
      <c r="BF129" s="49">
        <f t="shared" si="45"/>
        <v>0</v>
      </c>
      <c r="BG129" s="49">
        <f t="shared" si="46"/>
        <v>0</v>
      </c>
      <c r="BH129" s="49">
        <f t="shared" si="47"/>
        <v>0</v>
      </c>
      <c r="BI129" s="49">
        <f t="shared" si="48"/>
        <v>0</v>
      </c>
      <c r="BJ129" s="4" t="s">
        <v>21</v>
      </c>
      <c r="BK129" s="49">
        <f t="shared" si="49"/>
        <v>0</v>
      </c>
      <c r="BL129" s="4" t="s">
        <v>75</v>
      </c>
      <c r="BM129" s="4" t="s">
        <v>475</v>
      </c>
    </row>
    <row r="130" spans="2:65" s="1" customFormat="1" ht="16.5" customHeight="1" x14ac:dyDescent="0.3">
      <c r="B130" s="7"/>
      <c r="C130" s="42" t="s">
        <v>476</v>
      </c>
      <c r="D130" s="42" t="s">
        <v>52</v>
      </c>
      <c r="E130" s="43" t="s">
        <v>477</v>
      </c>
      <c r="F130" s="57" t="s">
        <v>478</v>
      </c>
      <c r="G130" s="57"/>
      <c r="H130" s="57"/>
      <c r="I130" s="57"/>
      <c r="J130" s="44" t="s">
        <v>55</v>
      </c>
      <c r="K130" s="45">
        <v>4</v>
      </c>
      <c r="L130" s="58"/>
      <c r="M130" s="58"/>
      <c r="N130" s="58">
        <f t="shared" si="40"/>
        <v>0</v>
      </c>
      <c r="O130" s="58"/>
      <c r="P130" s="58"/>
      <c r="Q130" s="58"/>
      <c r="R130" s="9"/>
      <c r="T130" s="46" t="s">
        <v>4</v>
      </c>
      <c r="U130" s="10" t="s">
        <v>17</v>
      </c>
      <c r="V130" s="47">
        <v>0.95699999999999996</v>
      </c>
      <c r="W130" s="47">
        <f t="shared" si="41"/>
        <v>3.8279999999999998</v>
      </c>
      <c r="X130" s="47">
        <v>6.8999999999999999E-3</v>
      </c>
      <c r="Y130" s="47">
        <f t="shared" si="42"/>
        <v>2.76E-2</v>
      </c>
      <c r="Z130" s="47">
        <v>0</v>
      </c>
      <c r="AA130" s="48">
        <f t="shared" si="43"/>
        <v>0</v>
      </c>
      <c r="AR130" s="4" t="s">
        <v>75</v>
      </c>
      <c r="AT130" s="4" t="s">
        <v>52</v>
      </c>
      <c r="AU130" s="4" t="s">
        <v>22</v>
      </c>
      <c r="AY130" s="4" t="s">
        <v>51</v>
      </c>
      <c r="BE130" s="49">
        <f t="shared" si="44"/>
        <v>0</v>
      </c>
      <c r="BF130" s="49">
        <f t="shared" si="45"/>
        <v>0</v>
      </c>
      <c r="BG130" s="49">
        <f t="shared" si="46"/>
        <v>0</v>
      </c>
      <c r="BH130" s="49">
        <f t="shared" si="47"/>
        <v>0</v>
      </c>
      <c r="BI130" s="49">
        <f t="shared" si="48"/>
        <v>0</v>
      </c>
      <c r="BJ130" s="4" t="s">
        <v>21</v>
      </c>
      <c r="BK130" s="49">
        <f t="shared" si="49"/>
        <v>0</v>
      </c>
      <c r="BL130" s="4" t="s">
        <v>75</v>
      </c>
      <c r="BM130" s="4" t="s">
        <v>479</v>
      </c>
    </row>
    <row r="131" spans="2:65" s="1" customFormat="1" ht="25.5" customHeight="1" x14ac:dyDescent="0.3">
      <c r="B131" s="7"/>
      <c r="C131" s="42" t="s">
        <v>480</v>
      </c>
      <c r="D131" s="42" t="s">
        <v>52</v>
      </c>
      <c r="E131" s="43" t="s">
        <v>481</v>
      </c>
      <c r="F131" s="57" t="s">
        <v>482</v>
      </c>
      <c r="G131" s="57"/>
      <c r="H131" s="57"/>
      <c r="I131" s="57"/>
      <c r="J131" s="44" t="s">
        <v>55</v>
      </c>
      <c r="K131" s="45">
        <v>3</v>
      </c>
      <c r="L131" s="58"/>
      <c r="M131" s="58"/>
      <c r="N131" s="58">
        <f t="shared" si="40"/>
        <v>0</v>
      </c>
      <c r="O131" s="58"/>
      <c r="P131" s="58"/>
      <c r="Q131" s="58"/>
      <c r="R131" s="9"/>
      <c r="T131" s="46" t="s">
        <v>4</v>
      </c>
      <c r="U131" s="10" t="s">
        <v>17</v>
      </c>
      <c r="V131" s="47">
        <v>1.29</v>
      </c>
      <c r="W131" s="47">
        <f t="shared" si="41"/>
        <v>3.87</v>
      </c>
      <c r="X131" s="47">
        <v>1.191E-2</v>
      </c>
      <c r="Y131" s="47">
        <f t="shared" si="42"/>
        <v>3.5729999999999998E-2</v>
      </c>
      <c r="Z131" s="47">
        <v>0</v>
      </c>
      <c r="AA131" s="48">
        <f t="shared" si="43"/>
        <v>0</v>
      </c>
      <c r="AR131" s="4" t="s">
        <v>75</v>
      </c>
      <c r="AT131" s="4" t="s">
        <v>52</v>
      </c>
      <c r="AU131" s="4" t="s">
        <v>22</v>
      </c>
      <c r="AY131" s="4" t="s">
        <v>51</v>
      </c>
      <c r="BE131" s="49">
        <f t="shared" si="44"/>
        <v>0</v>
      </c>
      <c r="BF131" s="49">
        <f t="shared" si="45"/>
        <v>0</v>
      </c>
      <c r="BG131" s="49">
        <f t="shared" si="46"/>
        <v>0</v>
      </c>
      <c r="BH131" s="49">
        <f t="shared" si="47"/>
        <v>0</v>
      </c>
      <c r="BI131" s="49">
        <f t="shared" si="48"/>
        <v>0</v>
      </c>
      <c r="BJ131" s="4" t="s">
        <v>21</v>
      </c>
      <c r="BK131" s="49">
        <f t="shared" si="49"/>
        <v>0</v>
      </c>
      <c r="BL131" s="4" t="s">
        <v>75</v>
      </c>
      <c r="BM131" s="4" t="s">
        <v>483</v>
      </c>
    </row>
    <row r="132" spans="2:65" s="1" customFormat="1" ht="38.25" customHeight="1" x14ac:dyDescent="0.3">
      <c r="B132" s="7"/>
      <c r="C132" s="42" t="s">
        <v>484</v>
      </c>
      <c r="D132" s="42" t="s">
        <v>52</v>
      </c>
      <c r="E132" s="43" t="s">
        <v>485</v>
      </c>
      <c r="F132" s="57" t="s">
        <v>486</v>
      </c>
      <c r="G132" s="57"/>
      <c r="H132" s="57"/>
      <c r="I132" s="57"/>
      <c r="J132" s="44" t="s">
        <v>127</v>
      </c>
      <c r="K132" s="45">
        <v>14</v>
      </c>
      <c r="L132" s="58"/>
      <c r="M132" s="58"/>
      <c r="N132" s="58">
        <f t="shared" si="40"/>
        <v>0</v>
      </c>
      <c r="O132" s="58"/>
      <c r="P132" s="58"/>
      <c r="Q132" s="58"/>
      <c r="R132" s="9"/>
      <c r="T132" s="46" t="s">
        <v>4</v>
      </c>
      <c r="U132" s="10" t="s">
        <v>17</v>
      </c>
      <c r="V132" s="47">
        <v>0.10299999999999999</v>
      </c>
      <c r="W132" s="47">
        <f t="shared" si="41"/>
        <v>1.4419999999999999</v>
      </c>
      <c r="X132" s="47">
        <v>2.7E-4</v>
      </c>
      <c r="Y132" s="47">
        <f t="shared" si="42"/>
        <v>3.7799999999999999E-3</v>
      </c>
      <c r="Z132" s="47">
        <v>0</v>
      </c>
      <c r="AA132" s="48">
        <f t="shared" si="43"/>
        <v>0</v>
      </c>
      <c r="AR132" s="4" t="s">
        <v>75</v>
      </c>
      <c r="AT132" s="4" t="s">
        <v>52</v>
      </c>
      <c r="AU132" s="4" t="s">
        <v>22</v>
      </c>
      <c r="AY132" s="4" t="s">
        <v>51</v>
      </c>
      <c r="BE132" s="49">
        <f t="shared" si="44"/>
        <v>0</v>
      </c>
      <c r="BF132" s="49">
        <f t="shared" si="45"/>
        <v>0</v>
      </c>
      <c r="BG132" s="49">
        <f t="shared" si="46"/>
        <v>0</v>
      </c>
      <c r="BH132" s="49">
        <f t="shared" si="47"/>
        <v>0</v>
      </c>
      <c r="BI132" s="49">
        <f t="shared" si="48"/>
        <v>0</v>
      </c>
      <c r="BJ132" s="4" t="s">
        <v>21</v>
      </c>
      <c r="BK132" s="49">
        <f t="shared" si="49"/>
        <v>0</v>
      </c>
      <c r="BL132" s="4" t="s">
        <v>75</v>
      </c>
      <c r="BM132" s="4" t="s">
        <v>487</v>
      </c>
    </row>
    <row r="133" spans="2:65" s="1" customFormat="1" ht="25.5" customHeight="1" x14ac:dyDescent="0.3">
      <c r="B133" s="7"/>
      <c r="C133" s="42" t="s">
        <v>488</v>
      </c>
      <c r="D133" s="42" t="s">
        <v>52</v>
      </c>
      <c r="E133" s="43" t="s">
        <v>489</v>
      </c>
      <c r="F133" s="57" t="s">
        <v>490</v>
      </c>
      <c r="G133" s="57"/>
      <c r="H133" s="57"/>
      <c r="I133" s="57"/>
      <c r="J133" s="44" t="s">
        <v>127</v>
      </c>
      <c r="K133" s="45">
        <v>1</v>
      </c>
      <c r="L133" s="58"/>
      <c r="M133" s="58"/>
      <c r="N133" s="58">
        <f t="shared" si="40"/>
        <v>0</v>
      </c>
      <c r="O133" s="58"/>
      <c r="P133" s="58"/>
      <c r="Q133" s="58"/>
      <c r="R133" s="9"/>
      <c r="T133" s="46" t="s">
        <v>4</v>
      </c>
      <c r="U133" s="10" t="s">
        <v>17</v>
      </c>
      <c r="V133" s="47">
        <v>0.20599999999999999</v>
      </c>
      <c r="W133" s="47">
        <f t="shared" si="41"/>
        <v>0.20599999999999999</v>
      </c>
      <c r="X133" s="47">
        <v>1.8000000000000001E-4</v>
      </c>
      <c r="Y133" s="47">
        <f t="shared" si="42"/>
        <v>1.8000000000000001E-4</v>
      </c>
      <c r="Z133" s="47">
        <v>0</v>
      </c>
      <c r="AA133" s="48">
        <f t="shared" si="43"/>
        <v>0</v>
      </c>
      <c r="AR133" s="4" t="s">
        <v>75</v>
      </c>
      <c r="AT133" s="4" t="s">
        <v>52</v>
      </c>
      <c r="AU133" s="4" t="s">
        <v>22</v>
      </c>
      <c r="AY133" s="4" t="s">
        <v>51</v>
      </c>
      <c r="BE133" s="49">
        <f t="shared" si="44"/>
        <v>0</v>
      </c>
      <c r="BF133" s="49">
        <f t="shared" si="45"/>
        <v>0</v>
      </c>
      <c r="BG133" s="49">
        <f t="shared" si="46"/>
        <v>0</v>
      </c>
      <c r="BH133" s="49">
        <f t="shared" si="47"/>
        <v>0</v>
      </c>
      <c r="BI133" s="49">
        <f t="shared" si="48"/>
        <v>0</v>
      </c>
      <c r="BJ133" s="4" t="s">
        <v>21</v>
      </c>
      <c r="BK133" s="49">
        <f t="shared" si="49"/>
        <v>0</v>
      </c>
      <c r="BL133" s="4" t="s">
        <v>75</v>
      </c>
      <c r="BM133" s="4" t="s">
        <v>491</v>
      </c>
    </row>
    <row r="134" spans="2:65" s="1" customFormat="1" ht="25.5" customHeight="1" x14ac:dyDescent="0.3">
      <c r="B134" s="7"/>
      <c r="C134" s="42" t="s">
        <v>492</v>
      </c>
      <c r="D134" s="42" t="s">
        <v>52</v>
      </c>
      <c r="E134" s="43" t="s">
        <v>493</v>
      </c>
      <c r="F134" s="57" t="s">
        <v>494</v>
      </c>
      <c r="G134" s="57"/>
      <c r="H134" s="57"/>
      <c r="I134" s="57"/>
      <c r="J134" s="44" t="s">
        <v>127</v>
      </c>
      <c r="K134" s="45">
        <v>1</v>
      </c>
      <c r="L134" s="58"/>
      <c r="M134" s="58"/>
      <c r="N134" s="58">
        <f t="shared" si="40"/>
        <v>0</v>
      </c>
      <c r="O134" s="58"/>
      <c r="P134" s="58"/>
      <c r="Q134" s="58"/>
      <c r="R134" s="9"/>
      <c r="T134" s="46" t="s">
        <v>4</v>
      </c>
      <c r="U134" s="10" t="s">
        <v>17</v>
      </c>
      <c r="V134" s="47">
        <v>0.22700000000000001</v>
      </c>
      <c r="W134" s="47">
        <f t="shared" si="41"/>
        <v>0.22700000000000001</v>
      </c>
      <c r="X134" s="47">
        <v>2.9999999999999997E-4</v>
      </c>
      <c r="Y134" s="47">
        <f t="shared" si="42"/>
        <v>2.9999999999999997E-4</v>
      </c>
      <c r="Z134" s="47">
        <v>0</v>
      </c>
      <c r="AA134" s="48">
        <f t="shared" si="43"/>
        <v>0</v>
      </c>
      <c r="AR134" s="4" t="s">
        <v>75</v>
      </c>
      <c r="AT134" s="4" t="s">
        <v>52</v>
      </c>
      <c r="AU134" s="4" t="s">
        <v>22</v>
      </c>
      <c r="AY134" s="4" t="s">
        <v>51</v>
      </c>
      <c r="BE134" s="49">
        <f t="shared" si="44"/>
        <v>0</v>
      </c>
      <c r="BF134" s="49">
        <f t="shared" si="45"/>
        <v>0</v>
      </c>
      <c r="BG134" s="49">
        <f t="shared" si="46"/>
        <v>0</v>
      </c>
      <c r="BH134" s="49">
        <f t="shared" si="47"/>
        <v>0</v>
      </c>
      <c r="BI134" s="49">
        <f t="shared" si="48"/>
        <v>0</v>
      </c>
      <c r="BJ134" s="4" t="s">
        <v>21</v>
      </c>
      <c r="BK134" s="49">
        <f t="shared" si="49"/>
        <v>0</v>
      </c>
      <c r="BL134" s="4" t="s">
        <v>75</v>
      </c>
      <c r="BM134" s="4" t="s">
        <v>495</v>
      </c>
    </row>
    <row r="135" spans="2:65" s="1" customFormat="1" ht="25.5" customHeight="1" x14ac:dyDescent="0.3">
      <c r="B135" s="7"/>
      <c r="C135" s="42" t="s">
        <v>496</v>
      </c>
      <c r="D135" s="42" t="s">
        <v>52</v>
      </c>
      <c r="E135" s="43" t="s">
        <v>497</v>
      </c>
      <c r="F135" s="57" t="s">
        <v>498</v>
      </c>
      <c r="G135" s="57"/>
      <c r="H135" s="57"/>
      <c r="I135" s="57"/>
      <c r="J135" s="44" t="s">
        <v>127</v>
      </c>
      <c r="K135" s="45">
        <v>2</v>
      </c>
      <c r="L135" s="58"/>
      <c r="M135" s="58"/>
      <c r="N135" s="58">
        <f t="shared" si="40"/>
        <v>0</v>
      </c>
      <c r="O135" s="58"/>
      <c r="P135" s="58"/>
      <c r="Q135" s="58"/>
      <c r="R135" s="9"/>
      <c r="T135" s="46" t="s">
        <v>4</v>
      </c>
      <c r="U135" s="10" t="s">
        <v>17</v>
      </c>
      <c r="V135" s="47">
        <v>0.26800000000000002</v>
      </c>
      <c r="W135" s="47">
        <f t="shared" si="41"/>
        <v>0.53600000000000003</v>
      </c>
      <c r="X135" s="47">
        <v>6.9999999999999999E-4</v>
      </c>
      <c r="Y135" s="47">
        <f t="shared" si="42"/>
        <v>1.4E-3</v>
      </c>
      <c r="Z135" s="47">
        <v>0</v>
      </c>
      <c r="AA135" s="48">
        <f t="shared" si="43"/>
        <v>0</v>
      </c>
      <c r="AR135" s="4" t="s">
        <v>75</v>
      </c>
      <c r="AT135" s="4" t="s">
        <v>52</v>
      </c>
      <c r="AU135" s="4" t="s">
        <v>22</v>
      </c>
      <c r="AY135" s="4" t="s">
        <v>51</v>
      </c>
      <c r="BE135" s="49">
        <f t="shared" si="44"/>
        <v>0</v>
      </c>
      <c r="BF135" s="49">
        <f t="shared" si="45"/>
        <v>0</v>
      </c>
      <c r="BG135" s="49">
        <f t="shared" si="46"/>
        <v>0</v>
      </c>
      <c r="BH135" s="49">
        <f t="shared" si="47"/>
        <v>0</v>
      </c>
      <c r="BI135" s="49">
        <f t="shared" si="48"/>
        <v>0</v>
      </c>
      <c r="BJ135" s="4" t="s">
        <v>21</v>
      </c>
      <c r="BK135" s="49">
        <f t="shared" si="49"/>
        <v>0</v>
      </c>
      <c r="BL135" s="4" t="s">
        <v>75</v>
      </c>
      <c r="BM135" s="4" t="s">
        <v>499</v>
      </c>
    </row>
    <row r="136" spans="2:65" s="1" customFormat="1" ht="25.5" customHeight="1" x14ac:dyDescent="0.3">
      <c r="B136" s="7"/>
      <c r="C136" s="42" t="s">
        <v>500</v>
      </c>
      <c r="D136" s="42" t="s">
        <v>52</v>
      </c>
      <c r="E136" s="43" t="s">
        <v>501</v>
      </c>
      <c r="F136" s="57" t="s">
        <v>502</v>
      </c>
      <c r="G136" s="57"/>
      <c r="H136" s="57"/>
      <c r="I136" s="57"/>
      <c r="J136" s="44" t="s">
        <v>127</v>
      </c>
      <c r="K136" s="45">
        <v>1</v>
      </c>
      <c r="L136" s="58"/>
      <c r="M136" s="58"/>
      <c r="N136" s="58">
        <f t="shared" si="40"/>
        <v>0</v>
      </c>
      <c r="O136" s="58"/>
      <c r="P136" s="58"/>
      <c r="Q136" s="58"/>
      <c r="R136" s="9"/>
      <c r="T136" s="46" t="s">
        <v>4</v>
      </c>
      <c r="U136" s="10" t="s">
        <v>17</v>
      </c>
      <c r="V136" s="47">
        <v>0.35</v>
      </c>
      <c r="W136" s="47">
        <f t="shared" si="41"/>
        <v>0.35</v>
      </c>
      <c r="X136" s="47">
        <v>5.9999999999999995E-4</v>
      </c>
      <c r="Y136" s="47">
        <f t="shared" si="42"/>
        <v>5.9999999999999995E-4</v>
      </c>
      <c r="Z136" s="47">
        <v>0</v>
      </c>
      <c r="AA136" s="48">
        <f t="shared" si="43"/>
        <v>0</v>
      </c>
      <c r="AR136" s="4" t="s">
        <v>75</v>
      </c>
      <c r="AT136" s="4" t="s">
        <v>52</v>
      </c>
      <c r="AU136" s="4" t="s">
        <v>22</v>
      </c>
      <c r="AY136" s="4" t="s">
        <v>51</v>
      </c>
      <c r="BE136" s="49">
        <f t="shared" si="44"/>
        <v>0</v>
      </c>
      <c r="BF136" s="49">
        <f t="shared" si="45"/>
        <v>0</v>
      </c>
      <c r="BG136" s="49">
        <f t="shared" si="46"/>
        <v>0</v>
      </c>
      <c r="BH136" s="49">
        <f t="shared" si="47"/>
        <v>0</v>
      </c>
      <c r="BI136" s="49">
        <f t="shared" si="48"/>
        <v>0</v>
      </c>
      <c r="BJ136" s="4" t="s">
        <v>21</v>
      </c>
      <c r="BK136" s="49">
        <f t="shared" si="49"/>
        <v>0</v>
      </c>
      <c r="BL136" s="4" t="s">
        <v>75</v>
      </c>
      <c r="BM136" s="4" t="s">
        <v>503</v>
      </c>
    </row>
    <row r="137" spans="2:65" s="1" customFormat="1" ht="25.5" customHeight="1" x14ac:dyDescent="0.3">
      <c r="B137" s="7"/>
      <c r="C137" s="42" t="s">
        <v>504</v>
      </c>
      <c r="D137" s="42" t="s">
        <v>52</v>
      </c>
      <c r="E137" s="43" t="s">
        <v>505</v>
      </c>
      <c r="F137" s="57" t="s">
        <v>506</v>
      </c>
      <c r="G137" s="57"/>
      <c r="H137" s="57"/>
      <c r="I137" s="57"/>
      <c r="J137" s="44" t="s">
        <v>127</v>
      </c>
      <c r="K137" s="45">
        <v>4</v>
      </c>
      <c r="L137" s="58"/>
      <c r="M137" s="58"/>
      <c r="N137" s="58">
        <f t="shared" si="40"/>
        <v>0</v>
      </c>
      <c r="O137" s="58"/>
      <c r="P137" s="58"/>
      <c r="Q137" s="58"/>
      <c r="R137" s="9"/>
      <c r="T137" s="46" t="s">
        <v>4</v>
      </c>
      <c r="U137" s="10" t="s">
        <v>17</v>
      </c>
      <c r="V137" s="47">
        <v>0.22700000000000001</v>
      </c>
      <c r="W137" s="47">
        <f t="shared" si="41"/>
        <v>0.90800000000000003</v>
      </c>
      <c r="X137" s="47">
        <v>2.5000000000000001E-4</v>
      </c>
      <c r="Y137" s="47">
        <f t="shared" si="42"/>
        <v>1E-3</v>
      </c>
      <c r="Z137" s="47">
        <v>0</v>
      </c>
      <c r="AA137" s="48">
        <f t="shared" si="43"/>
        <v>0</v>
      </c>
      <c r="AR137" s="4" t="s">
        <v>75</v>
      </c>
      <c r="AT137" s="4" t="s">
        <v>52</v>
      </c>
      <c r="AU137" s="4" t="s">
        <v>22</v>
      </c>
      <c r="AY137" s="4" t="s">
        <v>51</v>
      </c>
      <c r="BE137" s="49">
        <f t="shared" si="44"/>
        <v>0</v>
      </c>
      <c r="BF137" s="49">
        <f t="shared" si="45"/>
        <v>0</v>
      </c>
      <c r="BG137" s="49">
        <f t="shared" si="46"/>
        <v>0</v>
      </c>
      <c r="BH137" s="49">
        <f t="shared" si="47"/>
        <v>0</v>
      </c>
      <c r="BI137" s="49">
        <f t="shared" si="48"/>
        <v>0</v>
      </c>
      <c r="BJ137" s="4" t="s">
        <v>21</v>
      </c>
      <c r="BK137" s="49">
        <f t="shared" si="49"/>
        <v>0</v>
      </c>
      <c r="BL137" s="4" t="s">
        <v>75</v>
      </c>
      <c r="BM137" s="4" t="s">
        <v>507</v>
      </c>
    </row>
    <row r="138" spans="2:65" s="1" customFormat="1" ht="25.5" customHeight="1" x14ac:dyDescent="0.3">
      <c r="B138" s="7"/>
      <c r="C138" s="42" t="s">
        <v>508</v>
      </c>
      <c r="D138" s="42" t="s">
        <v>52</v>
      </c>
      <c r="E138" s="43" t="s">
        <v>509</v>
      </c>
      <c r="F138" s="57" t="s">
        <v>510</v>
      </c>
      <c r="G138" s="57"/>
      <c r="H138" s="57"/>
      <c r="I138" s="57"/>
      <c r="J138" s="44" t="s">
        <v>127</v>
      </c>
      <c r="K138" s="45">
        <v>5</v>
      </c>
      <c r="L138" s="58"/>
      <c r="M138" s="58"/>
      <c r="N138" s="58">
        <f t="shared" si="40"/>
        <v>0</v>
      </c>
      <c r="O138" s="58"/>
      <c r="P138" s="58"/>
      <c r="Q138" s="58"/>
      <c r="R138" s="9"/>
      <c r="T138" s="46" t="s">
        <v>4</v>
      </c>
      <c r="U138" s="10" t="s">
        <v>17</v>
      </c>
      <c r="V138" s="47">
        <v>0.26800000000000002</v>
      </c>
      <c r="W138" s="47">
        <f t="shared" si="41"/>
        <v>1.34</v>
      </c>
      <c r="X138" s="47">
        <v>3.8000000000000002E-4</v>
      </c>
      <c r="Y138" s="47">
        <f t="shared" si="42"/>
        <v>1.9000000000000002E-3</v>
      </c>
      <c r="Z138" s="47">
        <v>0</v>
      </c>
      <c r="AA138" s="48">
        <f t="shared" si="43"/>
        <v>0</v>
      </c>
      <c r="AR138" s="4" t="s">
        <v>75</v>
      </c>
      <c r="AT138" s="4" t="s">
        <v>52</v>
      </c>
      <c r="AU138" s="4" t="s">
        <v>22</v>
      </c>
      <c r="AY138" s="4" t="s">
        <v>51</v>
      </c>
      <c r="BE138" s="49">
        <f t="shared" si="44"/>
        <v>0</v>
      </c>
      <c r="BF138" s="49">
        <f t="shared" si="45"/>
        <v>0</v>
      </c>
      <c r="BG138" s="49">
        <f t="shared" si="46"/>
        <v>0</v>
      </c>
      <c r="BH138" s="49">
        <f t="shared" si="47"/>
        <v>0</v>
      </c>
      <c r="BI138" s="49">
        <f t="shared" si="48"/>
        <v>0</v>
      </c>
      <c r="BJ138" s="4" t="s">
        <v>21</v>
      </c>
      <c r="BK138" s="49">
        <f t="shared" si="49"/>
        <v>0</v>
      </c>
      <c r="BL138" s="4" t="s">
        <v>75</v>
      </c>
      <c r="BM138" s="4" t="s">
        <v>511</v>
      </c>
    </row>
    <row r="139" spans="2:65" s="1" customFormat="1" ht="25.5" customHeight="1" x14ac:dyDescent="0.3">
      <c r="B139" s="7"/>
      <c r="C139" s="42" t="s">
        <v>512</v>
      </c>
      <c r="D139" s="42" t="s">
        <v>52</v>
      </c>
      <c r="E139" s="43" t="s">
        <v>513</v>
      </c>
      <c r="F139" s="57" t="s">
        <v>514</v>
      </c>
      <c r="G139" s="57"/>
      <c r="H139" s="57"/>
      <c r="I139" s="57"/>
      <c r="J139" s="44" t="s">
        <v>127</v>
      </c>
      <c r="K139" s="45">
        <v>4</v>
      </c>
      <c r="L139" s="58"/>
      <c r="M139" s="58"/>
      <c r="N139" s="58">
        <f t="shared" si="40"/>
        <v>0</v>
      </c>
      <c r="O139" s="58"/>
      <c r="P139" s="58"/>
      <c r="Q139" s="58"/>
      <c r="R139" s="9"/>
      <c r="T139" s="46" t="s">
        <v>4</v>
      </c>
      <c r="U139" s="10" t="s">
        <v>17</v>
      </c>
      <c r="V139" s="47">
        <v>0.35</v>
      </c>
      <c r="W139" s="47">
        <f t="shared" si="41"/>
        <v>1.4</v>
      </c>
      <c r="X139" s="47">
        <v>5.1999999999999995E-4</v>
      </c>
      <c r="Y139" s="47">
        <f t="shared" si="42"/>
        <v>2.0799999999999998E-3</v>
      </c>
      <c r="Z139" s="47">
        <v>0</v>
      </c>
      <c r="AA139" s="48">
        <f t="shared" si="43"/>
        <v>0</v>
      </c>
      <c r="AR139" s="4" t="s">
        <v>75</v>
      </c>
      <c r="AT139" s="4" t="s">
        <v>52</v>
      </c>
      <c r="AU139" s="4" t="s">
        <v>22</v>
      </c>
      <c r="AY139" s="4" t="s">
        <v>51</v>
      </c>
      <c r="BE139" s="49">
        <f t="shared" si="44"/>
        <v>0</v>
      </c>
      <c r="BF139" s="49">
        <f t="shared" si="45"/>
        <v>0</v>
      </c>
      <c r="BG139" s="49">
        <f t="shared" si="46"/>
        <v>0</v>
      </c>
      <c r="BH139" s="49">
        <f t="shared" si="47"/>
        <v>0</v>
      </c>
      <c r="BI139" s="49">
        <f t="shared" si="48"/>
        <v>0</v>
      </c>
      <c r="BJ139" s="4" t="s">
        <v>21</v>
      </c>
      <c r="BK139" s="49">
        <f t="shared" si="49"/>
        <v>0</v>
      </c>
      <c r="BL139" s="4" t="s">
        <v>75</v>
      </c>
      <c r="BM139" s="4" t="s">
        <v>515</v>
      </c>
    </row>
    <row r="140" spans="2:65" s="1" customFormat="1" ht="25.5" customHeight="1" x14ac:dyDescent="0.3">
      <c r="B140" s="7"/>
      <c r="C140" s="42" t="s">
        <v>516</v>
      </c>
      <c r="D140" s="42" t="s">
        <v>52</v>
      </c>
      <c r="E140" s="43" t="s">
        <v>517</v>
      </c>
      <c r="F140" s="57" t="s">
        <v>518</v>
      </c>
      <c r="G140" s="57"/>
      <c r="H140" s="57"/>
      <c r="I140" s="57"/>
      <c r="J140" s="44" t="s">
        <v>127</v>
      </c>
      <c r="K140" s="45">
        <v>1</v>
      </c>
      <c r="L140" s="58"/>
      <c r="M140" s="58"/>
      <c r="N140" s="58">
        <f t="shared" si="40"/>
        <v>0</v>
      </c>
      <c r="O140" s="58"/>
      <c r="P140" s="58"/>
      <c r="Q140" s="58"/>
      <c r="R140" s="9"/>
      <c r="T140" s="46" t="s">
        <v>4</v>
      </c>
      <c r="U140" s="10" t="s">
        <v>17</v>
      </c>
      <c r="V140" s="47">
        <v>0.42199999999999999</v>
      </c>
      <c r="W140" s="47">
        <f t="shared" si="41"/>
        <v>0.42199999999999999</v>
      </c>
      <c r="X140" s="47">
        <v>7.7999999999999999E-4</v>
      </c>
      <c r="Y140" s="47">
        <f t="shared" si="42"/>
        <v>7.7999999999999999E-4</v>
      </c>
      <c r="Z140" s="47">
        <v>0</v>
      </c>
      <c r="AA140" s="48">
        <f t="shared" si="43"/>
        <v>0</v>
      </c>
      <c r="AR140" s="4" t="s">
        <v>75</v>
      </c>
      <c r="AT140" s="4" t="s">
        <v>52</v>
      </c>
      <c r="AU140" s="4" t="s">
        <v>22</v>
      </c>
      <c r="AY140" s="4" t="s">
        <v>51</v>
      </c>
      <c r="BE140" s="49">
        <f t="shared" si="44"/>
        <v>0</v>
      </c>
      <c r="BF140" s="49">
        <f t="shared" si="45"/>
        <v>0</v>
      </c>
      <c r="BG140" s="49">
        <f t="shared" si="46"/>
        <v>0</v>
      </c>
      <c r="BH140" s="49">
        <f t="shared" si="47"/>
        <v>0</v>
      </c>
      <c r="BI140" s="49">
        <f t="shared" si="48"/>
        <v>0</v>
      </c>
      <c r="BJ140" s="4" t="s">
        <v>21</v>
      </c>
      <c r="BK140" s="49">
        <f t="shared" si="49"/>
        <v>0</v>
      </c>
      <c r="BL140" s="4" t="s">
        <v>75</v>
      </c>
      <c r="BM140" s="4" t="s">
        <v>519</v>
      </c>
    </row>
    <row r="141" spans="2:65" s="1" customFormat="1" ht="25.5" customHeight="1" x14ac:dyDescent="0.3">
      <c r="B141" s="7"/>
      <c r="C141" s="42" t="s">
        <v>520</v>
      </c>
      <c r="D141" s="42" t="s">
        <v>52</v>
      </c>
      <c r="E141" s="43" t="s">
        <v>521</v>
      </c>
      <c r="F141" s="57" t="s">
        <v>522</v>
      </c>
      <c r="G141" s="57"/>
      <c r="H141" s="57"/>
      <c r="I141" s="57"/>
      <c r="J141" s="44" t="s">
        <v>127</v>
      </c>
      <c r="K141" s="45">
        <v>1</v>
      </c>
      <c r="L141" s="58"/>
      <c r="M141" s="58"/>
      <c r="N141" s="58">
        <f t="shared" si="40"/>
        <v>0</v>
      </c>
      <c r="O141" s="58"/>
      <c r="P141" s="58"/>
      <c r="Q141" s="58"/>
      <c r="R141" s="9"/>
      <c r="T141" s="46" t="s">
        <v>4</v>
      </c>
      <c r="U141" s="10" t="s">
        <v>17</v>
      </c>
      <c r="V141" s="47">
        <v>0.22700000000000001</v>
      </c>
      <c r="W141" s="47">
        <f t="shared" si="41"/>
        <v>0.22700000000000001</v>
      </c>
      <c r="X141" s="47">
        <v>2.8700000000000002E-3</v>
      </c>
      <c r="Y141" s="47">
        <f t="shared" si="42"/>
        <v>2.8700000000000002E-3</v>
      </c>
      <c r="Z141" s="47">
        <v>0</v>
      </c>
      <c r="AA141" s="48">
        <f t="shared" si="43"/>
        <v>0</v>
      </c>
      <c r="AR141" s="4" t="s">
        <v>75</v>
      </c>
      <c r="AT141" s="4" t="s">
        <v>52</v>
      </c>
      <c r="AU141" s="4" t="s">
        <v>22</v>
      </c>
      <c r="AY141" s="4" t="s">
        <v>51</v>
      </c>
      <c r="BE141" s="49">
        <f t="shared" si="44"/>
        <v>0</v>
      </c>
      <c r="BF141" s="49">
        <f t="shared" si="45"/>
        <v>0</v>
      </c>
      <c r="BG141" s="49">
        <f t="shared" si="46"/>
        <v>0</v>
      </c>
      <c r="BH141" s="49">
        <f t="shared" si="47"/>
        <v>0</v>
      </c>
      <c r="BI141" s="49">
        <f t="shared" si="48"/>
        <v>0</v>
      </c>
      <c r="BJ141" s="4" t="s">
        <v>21</v>
      </c>
      <c r="BK141" s="49">
        <f t="shared" si="49"/>
        <v>0</v>
      </c>
      <c r="BL141" s="4" t="s">
        <v>75</v>
      </c>
      <c r="BM141" s="4" t="s">
        <v>523</v>
      </c>
    </row>
    <row r="142" spans="2:65" s="1" customFormat="1" ht="25.5" customHeight="1" x14ac:dyDescent="0.3">
      <c r="B142" s="7"/>
      <c r="C142" s="42" t="s">
        <v>524</v>
      </c>
      <c r="D142" s="42" t="s">
        <v>52</v>
      </c>
      <c r="E142" s="43" t="s">
        <v>525</v>
      </c>
      <c r="F142" s="57" t="s">
        <v>526</v>
      </c>
      <c r="G142" s="57"/>
      <c r="H142" s="57"/>
      <c r="I142" s="57"/>
      <c r="J142" s="44" t="s">
        <v>127</v>
      </c>
      <c r="K142" s="45">
        <v>6</v>
      </c>
      <c r="L142" s="58"/>
      <c r="M142" s="58"/>
      <c r="N142" s="58">
        <f t="shared" si="40"/>
        <v>0</v>
      </c>
      <c r="O142" s="58"/>
      <c r="P142" s="58"/>
      <c r="Q142" s="58"/>
      <c r="R142" s="9"/>
      <c r="T142" s="46" t="s">
        <v>4</v>
      </c>
      <c r="U142" s="10" t="s">
        <v>17</v>
      </c>
      <c r="V142" s="47">
        <v>0.10299999999999999</v>
      </c>
      <c r="W142" s="47">
        <f t="shared" si="41"/>
        <v>0.61799999999999999</v>
      </c>
      <c r="X142" s="47">
        <v>4.4000000000000002E-4</v>
      </c>
      <c r="Y142" s="47">
        <f t="shared" si="42"/>
        <v>2.64E-3</v>
      </c>
      <c r="Z142" s="47">
        <v>0</v>
      </c>
      <c r="AA142" s="48">
        <f t="shared" si="43"/>
        <v>0</v>
      </c>
      <c r="AR142" s="4" t="s">
        <v>75</v>
      </c>
      <c r="AT142" s="4" t="s">
        <v>52</v>
      </c>
      <c r="AU142" s="4" t="s">
        <v>22</v>
      </c>
      <c r="AY142" s="4" t="s">
        <v>51</v>
      </c>
      <c r="BE142" s="49">
        <f t="shared" si="44"/>
        <v>0</v>
      </c>
      <c r="BF142" s="49">
        <f t="shared" si="45"/>
        <v>0</v>
      </c>
      <c r="BG142" s="49">
        <f t="shared" si="46"/>
        <v>0</v>
      </c>
      <c r="BH142" s="49">
        <f t="shared" si="47"/>
        <v>0</v>
      </c>
      <c r="BI142" s="49">
        <f t="shared" si="48"/>
        <v>0</v>
      </c>
      <c r="BJ142" s="4" t="s">
        <v>21</v>
      </c>
      <c r="BK142" s="49">
        <f t="shared" si="49"/>
        <v>0</v>
      </c>
      <c r="BL142" s="4" t="s">
        <v>75</v>
      </c>
      <c r="BM142" s="4" t="s">
        <v>527</v>
      </c>
    </row>
    <row r="143" spans="2:65" s="1" customFormat="1" ht="25.5" customHeight="1" x14ac:dyDescent="0.3">
      <c r="B143" s="7"/>
      <c r="C143" s="42" t="s">
        <v>528</v>
      </c>
      <c r="D143" s="42" t="s">
        <v>52</v>
      </c>
      <c r="E143" s="43" t="s">
        <v>529</v>
      </c>
      <c r="F143" s="57" t="s">
        <v>530</v>
      </c>
      <c r="G143" s="57"/>
      <c r="H143" s="57"/>
      <c r="I143" s="57"/>
      <c r="J143" s="44" t="s">
        <v>127</v>
      </c>
      <c r="K143" s="45">
        <v>14</v>
      </c>
      <c r="L143" s="58"/>
      <c r="M143" s="58"/>
      <c r="N143" s="58">
        <f t="shared" si="40"/>
        <v>0</v>
      </c>
      <c r="O143" s="58"/>
      <c r="P143" s="58"/>
      <c r="Q143" s="58"/>
      <c r="R143" s="9"/>
      <c r="T143" s="46" t="s">
        <v>4</v>
      </c>
      <c r="U143" s="10" t="s">
        <v>17</v>
      </c>
      <c r="V143" s="47">
        <v>0.13500000000000001</v>
      </c>
      <c r="W143" s="47">
        <f t="shared" si="41"/>
        <v>1.8900000000000001</v>
      </c>
      <c r="X143" s="47">
        <v>1.2800000000000001E-3</v>
      </c>
      <c r="Y143" s="47">
        <f t="shared" si="42"/>
        <v>1.7920000000000002E-2</v>
      </c>
      <c r="Z143" s="47">
        <v>0</v>
      </c>
      <c r="AA143" s="48">
        <f t="shared" si="43"/>
        <v>0</v>
      </c>
      <c r="AR143" s="4" t="s">
        <v>75</v>
      </c>
      <c r="AT143" s="4" t="s">
        <v>52</v>
      </c>
      <c r="AU143" s="4" t="s">
        <v>22</v>
      </c>
      <c r="AY143" s="4" t="s">
        <v>51</v>
      </c>
      <c r="BE143" s="49">
        <f t="shared" si="44"/>
        <v>0</v>
      </c>
      <c r="BF143" s="49">
        <f t="shared" si="45"/>
        <v>0</v>
      </c>
      <c r="BG143" s="49">
        <f t="shared" si="46"/>
        <v>0</v>
      </c>
      <c r="BH143" s="49">
        <f t="shared" si="47"/>
        <v>0</v>
      </c>
      <c r="BI143" s="49">
        <f t="shared" si="48"/>
        <v>0</v>
      </c>
      <c r="BJ143" s="4" t="s">
        <v>21</v>
      </c>
      <c r="BK143" s="49">
        <f t="shared" si="49"/>
        <v>0</v>
      </c>
      <c r="BL143" s="4" t="s">
        <v>75</v>
      </c>
      <c r="BM143" s="4" t="s">
        <v>531</v>
      </c>
    </row>
    <row r="144" spans="2:65" s="1" customFormat="1" ht="25.5" customHeight="1" x14ac:dyDescent="0.3">
      <c r="B144" s="7"/>
      <c r="C144" s="42" t="s">
        <v>532</v>
      </c>
      <c r="D144" s="42" t="s">
        <v>52</v>
      </c>
      <c r="E144" s="43" t="s">
        <v>533</v>
      </c>
      <c r="F144" s="57" t="s">
        <v>534</v>
      </c>
      <c r="G144" s="57"/>
      <c r="H144" s="57"/>
      <c r="I144" s="57"/>
      <c r="J144" s="44" t="s">
        <v>127</v>
      </c>
      <c r="K144" s="45">
        <v>6</v>
      </c>
      <c r="L144" s="58"/>
      <c r="M144" s="58"/>
      <c r="N144" s="58">
        <f t="shared" si="40"/>
        <v>0</v>
      </c>
      <c r="O144" s="58"/>
      <c r="P144" s="58"/>
      <c r="Q144" s="58"/>
      <c r="R144" s="9"/>
      <c r="T144" s="46" t="s">
        <v>4</v>
      </c>
      <c r="U144" s="10" t="s">
        <v>17</v>
      </c>
      <c r="V144" s="47">
        <v>0.14599999999999999</v>
      </c>
      <c r="W144" s="47">
        <f t="shared" si="41"/>
        <v>0.87599999999999989</v>
      </c>
      <c r="X144" s="47">
        <v>1.8E-3</v>
      </c>
      <c r="Y144" s="47">
        <f t="shared" si="42"/>
        <v>1.0800000000000001E-2</v>
      </c>
      <c r="Z144" s="47">
        <v>0</v>
      </c>
      <c r="AA144" s="48">
        <f t="shared" si="43"/>
        <v>0</v>
      </c>
      <c r="AR144" s="4" t="s">
        <v>75</v>
      </c>
      <c r="AT144" s="4" t="s">
        <v>52</v>
      </c>
      <c r="AU144" s="4" t="s">
        <v>22</v>
      </c>
      <c r="AY144" s="4" t="s">
        <v>51</v>
      </c>
      <c r="BE144" s="49">
        <f t="shared" si="44"/>
        <v>0</v>
      </c>
      <c r="BF144" s="49">
        <f t="shared" si="45"/>
        <v>0</v>
      </c>
      <c r="BG144" s="49">
        <f t="shared" si="46"/>
        <v>0</v>
      </c>
      <c r="BH144" s="49">
        <f t="shared" si="47"/>
        <v>0</v>
      </c>
      <c r="BI144" s="49">
        <f t="shared" si="48"/>
        <v>0</v>
      </c>
      <c r="BJ144" s="4" t="s">
        <v>21</v>
      </c>
      <c r="BK144" s="49">
        <f t="shared" si="49"/>
        <v>0</v>
      </c>
      <c r="BL144" s="4" t="s">
        <v>75</v>
      </c>
      <c r="BM144" s="4" t="s">
        <v>535</v>
      </c>
    </row>
    <row r="145" spans="2:65" s="1" customFormat="1" ht="25.5" customHeight="1" x14ac:dyDescent="0.3">
      <c r="B145" s="7"/>
      <c r="C145" s="42" t="s">
        <v>536</v>
      </c>
      <c r="D145" s="42" t="s">
        <v>52</v>
      </c>
      <c r="E145" s="43" t="s">
        <v>537</v>
      </c>
      <c r="F145" s="57" t="s">
        <v>538</v>
      </c>
      <c r="G145" s="57"/>
      <c r="H145" s="57"/>
      <c r="I145" s="57"/>
      <c r="J145" s="44" t="s">
        <v>127</v>
      </c>
      <c r="K145" s="45">
        <v>22</v>
      </c>
      <c r="L145" s="58"/>
      <c r="M145" s="58"/>
      <c r="N145" s="58">
        <f t="shared" si="40"/>
        <v>0</v>
      </c>
      <c r="O145" s="58"/>
      <c r="P145" s="58"/>
      <c r="Q145" s="58"/>
      <c r="R145" s="9"/>
      <c r="T145" s="46" t="s">
        <v>4</v>
      </c>
      <c r="U145" s="10" t="s">
        <v>17</v>
      </c>
      <c r="V145" s="47">
        <v>8.2000000000000003E-2</v>
      </c>
      <c r="W145" s="47">
        <f t="shared" si="41"/>
        <v>1.804</v>
      </c>
      <c r="X145" s="47">
        <v>2.2000000000000001E-4</v>
      </c>
      <c r="Y145" s="47">
        <f t="shared" si="42"/>
        <v>4.8400000000000006E-3</v>
      </c>
      <c r="Z145" s="47">
        <v>0</v>
      </c>
      <c r="AA145" s="48">
        <f t="shared" si="43"/>
        <v>0</v>
      </c>
      <c r="AR145" s="4" t="s">
        <v>75</v>
      </c>
      <c r="AT145" s="4" t="s">
        <v>52</v>
      </c>
      <c r="AU145" s="4" t="s">
        <v>22</v>
      </c>
      <c r="AY145" s="4" t="s">
        <v>51</v>
      </c>
      <c r="BE145" s="49">
        <f t="shared" si="44"/>
        <v>0</v>
      </c>
      <c r="BF145" s="49">
        <f t="shared" si="45"/>
        <v>0</v>
      </c>
      <c r="BG145" s="49">
        <f t="shared" si="46"/>
        <v>0</v>
      </c>
      <c r="BH145" s="49">
        <f t="shared" si="47"/>
        <v>0</v>
      </c>
      <c r="BI145" s="49">
        <f t="shared" si="48"/>
        <v>0</v>
      </c>
      <c r="BJ145" s="4" t="s">
        <v>21</v>
      </c>
      <c r="BK145" s="49">
        <f t="shared" si="49"/>
        <v>0</v>
      </c>
      <c r="BL145" s="4" t="s">
        <v>75</v>
      </c>
      <c r="BM145" s="4" t="s">
        <v>539</v>
      </c>
    </row>
    <row r="146" spans="2:65" s="1" customFormat="1" ht="25.5" customHeight="1" x14ac:dyDescent="0.3">
      <c r="B146" s="7"/>
      <c r="C146" s="42" t="s">
        <v>540</v>
      </c>
      <c r="D146" s="42" t="s">
        <v>52</v>
      </c>
      <c r="E146" s="43" t="s">
        <v>541</v>
      </c>
      <c r="F146" s="57" t="s">
        <v>542</v>
      </c>
      <c r="G146" s="57"/>
      <c r="H146" s="57"/>
      <c r="I146" s="57"/>
      <c r="J146" s="44" t="s">
        <v>127</v>
      </c>
      <c r="K146" s="45">
        <v>1</v>
      </c>
      <c r="L146" s="58"/>
      <c r="M146" s="58"/>
      <c r="N146" s="58">
        <f t="shared" si="40"/>
        <v>0</v>
      </c>
      <c r="O146" s="58"/>
      <c r="P146" s="58"/>
      <c r="Q146" s="58"/>
      <c r="R146" s="9"/>
      <c r="T146" s="46" t="s">
        <v>4</v>
      </c>
      <c r="U146" s="10" t="s">
        <v>17</v>
      </c>
      <c r="V146" s="47">
        <v>0.16500000000000001</v>
      </c>
      <c r="W146" s="47">
        <f t="shared" si="41"/>
        <v>0.16500000000000001</v>
      </c>
      <c r="X146" s="47">
        <v>1.9000000000000001E-4</v>
      </c>
      <c r="Y146" s="47">
        <f t="shared" si="42"/>
        <v>1.9000000000000001E-4</v>
      </c>
      <c r="Z146" s="47">
        <v>0</v>
      </c>
      <c r="AA146" s="48">
        <f t="shared" si="43"/>
        <v>0</v>
      </c>
      <c r="AR146" s="4" t="s">
        <v>75</v>
      </c>
      <c r="AT146" s="4" t="s">
        <v>52</v>
      </c>
      <c r="AU146" s="4" t="s">
        <v>22</v>
      </c>
      <c r="AY146" s="4" t="s">
        <v>51</v>
      </c>
      <c r="BE146" s="49">
        <f t="shared" si="44"/>
        <v>0</v>
      </c>
      <c r="BF146" s="49">
        <f t="shared" si="45"/>
        <v>0</v>
      </c>
      <c r="BG146" s="49">
        <f t="shared" si="46"/>
        <v>0</v>
      </c>
      <c r="BH146" s="49">
        <f t="shared" si="47"/>
        <v>0</v>
      </c>
      <c r="BI146" s="49">
        <f t="shared" si="48"/>
        <v>0</v>
      </c>
      <c r="BJ146" s="4" t="s">
        <v>21</v>
      </c>
      <c r="BK146" s="49">
        <f t="shared" si="49"/>
        <v>0</v>
      </c>
      <c r="BL146" s="4" t="s">
        <v>75</v>
      </c>
      <c r="BM146" s="4" t="s">
        <v>543</v>
      </c>
    </row>
    <row r="147" spans="2:65" s="1" customFormat="1" ht="25.5" customHeight="1" x14ac:dyDescent="0.3">
      <c r="B147" s="7"/>
      <c r="C147" s="42" t="s">
        <v>544</v>
      </c>
      <c r="D147" s="42" t="s">
        <v>52</v>
      </c>
      <c r="E147" s="43" t="s">
        <v>545</v>
      </c>
      <c r="F147" s="57" t="s">
        <v>546</v>
      </c>
      <c r="G147" s="57"/>
      <c r="H147" s="57"/>
      <c r="I147" s="57"/>
      <c r="J147" s="44" t="s">
        <v>127</v>
      </c>
      <c r="K147" s="45">
        <v>2</v>
      </c>
      <c r="L147" s="58"/>
      <c r="M147" s="58"/>
      <c r="N147" s="58">
        <f t="shared" si="40"/>
        <v>0</v>
      </c>
      <c r="O147" s="58"/>
      <c r="P147" s="58"/>
      <c r="Q147" s="58"/>
      <c r="R147" s="9"/>
      <c r="T147" s="46" t="s">
        <v>4</v>
      </c>
      <c r="U147" s="10" t="s">
        <v>17</v>
      </c>
      <c r="V147" s="47">
        <v>0.22700000000000001</v>
      </c>
      <c r="W147" s="47">
        <f t="shared" si="41"/>
        <v>0.45400000000000001</v>
      </c>
      <c r="X147" s="47">
        <v>5.6999999999999998E-4</v>
      </c>
      <c r="Y147" s="47">
        <f t="shared" si="42"/>
        <v>1.14E-3</v>
      </c>
      <c r="Z147" s="47">
        <v>0</v>
      </c>
      <c r="AA147" s="48">
        <f t="shared" si="43"/>
        <v>0</v>
      </c>
      <c r="AR147" s="4" t="s">
        <v>75</v>
      </c>
      <c r="AT147" s="4" t="s">
        <v>52</v>
      </c>
      <c r="AU147" s="4" t="s">
        <v>22</v>
      </c>
      <c r="AY147" s="4" t="s">
        <v>51</v>
      </c>
      <c r="BE147" s="49">
        <f t="shared" si="44"/>
        <v>0</v>
      </c>
      <c r="BF147" s="49">
        <f t="shared" si="45"/>
        <v>0</v>
      </c>
      <c r="BG147" s="49">
        <f t="shared" si="46"/>
        <v>0</v>
      </c>
      <c r="BH147" s="49">
        <f t="shared" si="47"/>
        <v>0</v>
      </c>
      <c r="BI147" s="49">
        <f t="shared" si="48"/>
        <v>0</v>
      </c>
      <c r="BJ147" s="4" t="s">
        <v>21</v>
      </c>
      <c r="BK147" s="49">
        <f t="shared" si="49"/>
        <v>0</v>
      </c>
      <c r="BL147" s="4" t="s">
        <v>75</v>
      </c>
      <c r="BM147" s="4" t="s">
        <v>547</v>
      </c>
    </row>
    <row r="148" spans="2:65" s="1" customFormat="1" ht="25.5" customHeight="1" x14ac:dyDescent="0.3">
      <c r="B148" s="7"/>
      <c r="C148" s="42" t="s">
        <v>548</v>
      </c>
      <c r="D148" s="42" t="s">
        <v>52</v>
      </c>
      <c r="E148" s="43" t="s">
        <v>549</v>
      </c>
      <c r="F148" s="57" t="s">
        <v>550</v>
      </c>
      <c r="G148" s="57"/>
      <c r="H148" s="57"/>
      <c r="I148" s="57"/>
      <c r="J148" s="44" t="s">
        <v>127</v>
      </c>
      <c r="K148" s="45">
        <v>3</v>
      </c>
      <c r="L148" s="58"/>
      <c r="M148" s="58"/>
      <c r="N148" s="58">
        <f t="shared" si="40"/>
        <v>0</v>
      </c>
      <c r="O148" s="58"/>
      <c r="P148" s="58"/>
      <c r="Q148" s="58"/>
      <c r="R148" s="9"/>
      <c r="T148" s="46" t="s">
        <v>4</v>
      </c>
      <c r="U148" s="10" t="s">
        <v>17</v>
      </c>
      <c r="V148" s="47">
        <v>0.35</v>
      </c>
      <c r="W148" s="47">
        <f t="shared" si="41"/>
        <v>1.0499999999999998</v>
      </c>
      <c r="X148" s="47">
        <v>1.14E-3</v>
      </c>
      <c r="Y148" s="47">
        <f t="shared" si="42"/>
        <v>3.4199999999999999E-3</v>
      </c>
      <c r="Z148" s="47">
        <v>0</v>
      </c>
      <c r="AA148" s="48">
        <f t="shared" si="43"/>
        <v>0</v>
      </c>
      <c r="AR148" s="4" t="s">
        <v>75</v>
      </c>
      <c r="AT148" s="4" t="s">
        <v>52</v>
      </c>
      <c r="AU148" s="4" t="s">
        <v>22</v>
      </c>
      <c r="AY148" s="4" t="s">
        <v>51</v>
      </c>
      <c r="BE148" s="49">
        <f t="shared" si="44"/>
        <v>0</v>
      </c>
      <c r="BF148" s="49">
        <f t="shared" si="45"/>
        <v>0</v>
      </c>
      <c r="BG148" s="49">
        <f t="shared" si="46"/>
        <v>0</v>
      </c>
      <c r="BH148" s="49">
        <f t="shared" si="47"/>
        <v>0</v>
      </c>
      <c r="BI148" s="49">
        <f t="shared" si="48"/>
        <v>0</v>
      </c>
      <c r="BJ148" s="4" t="s">
        <v>21</v>
      </c>
      <c r="BK148" s="49">
        <f t="shared" si="49"/>
        <v>0</v>
      </c>
      <c r="BL148" s="4" t="s">
        <v>75</v>
      </c>
      <c r="BM148" s="4" t="s">
        <v>551</v>
      </c>
    </row>
    <row r="149" spans="2:65" s="1" customFormat="1" ht="25.5" customHeight="1" x14ac:dyDescent="0.3">
      <c r="B149" s="7"/>
      <c r="C149" s="42" t="s">
        <v>552</v>
      </c>
      <c r="D149" s="42" t="s">
        <v>52</v>
      </c>
      <c r="E149" s="43" t="s">
        <v>553</v>
      </c>
      <c r="F149" s="57" t="s">
        <v>554</v>
      </c>
      <c r="G149" s="57"/>
      <c r="H149" s="57"/>
      <c r="I149" s="57"/>
      <c r="J149" s="44" t="s">
        <v>127</v>
      </c>
      <c r="K149" s="45">
        <v>1</v>
      </c>
      <c r="L149" s="58"/>
      <c r="M149" s="58"/>
      <c r="N149" s="58">
        <f t="shared" si="40"/>
        <v>0</v>
      </c>
      <c r="O149" s="58"/>
      <c r="P149" s="58"/>
      <c r="Q149" s="58"/>
      <c r="R149" s="9"/>
      <c r="T149" s="46" t="s">
        <v>4</v>
      </c>
      <c r="U149" s="10" t="s">
        <v>17</v>
      </c>
      <c r="V149" s="47">
        <v>0.42199999999999999</v>
      </c>
      <c r="W149" s="47">
        <f t="shared" si="41"/>
        <v>0.42199999999999999</v>
      </c>
      <c r="X149" s="47">
        <v>1.73E-3</v>
      </c>
      <c r="Y149" s="47">
        <f t="shared" si="42"/>
        <v>1.73E-3</v>
      </c>
      <c r="Z149" s="47">
        <v>0</v>
      </c>
      <c r="AA149" s="48">
        <f t="shared" si="43"/>
        <v>0</v>
      </c>
      <c r="AR149" s="4" t="s">
        <v>75</v>
      </c>
      <c r="AT149" s="4" t="s">
        <v>52</v>
      </c>
      <c r="AU149" s="4" t="s">
        <v>22</v>
      </c>
      <c r="AY149" s="4" t="s">
        <v>51</v>
      </c>
      <c r="BE149" s="49">
        <f t="shared" si="44"/>
        <v>0</v>
      </c>
      <c r="BF149" s="49">
        <f t="shared" si="45"/>
        <v>0</v>
      </c>
      <c r="BG149" s="49">
        <f t="shared" si="46"/>
        <v>0</v>
      </c>
      <c r="BH149" s="49">
        <f t="shared" si="47"/>
        <v>0</v>
      </c>
      <c r="BI149" s="49">
        <f t="shared" si="48"/>
        <v>0</v>
      </c>
      <c r="BJ149" s="4" t="s">
        <v>21</v>
      </c>
      <c r="BK149" s="49">
        <f t="shared" si="49"/>
        <v>0</v>
      </c>
      <c r="BL149" s="4" t="s">
        <v>75</v>
      </c>
      <c r="BM149" s="4" t="s">
        <v>555</v>
      </c>
    </row>
    <row r="150" spans="2:65" s="1" customFormat="1" ht="25.5" customHeight="1" x14ac:dyDescent="0.3">
      <c r="B150" s="7"/>
      <c r="C150" s="42" t="s">
        <v>556</v>
      </c>
      <c r="D150" s="42" t="s">
        <v>52</v>
      </c>
      <c r="E150" s="43" t="s">
        <v>557</v>
      </c>
      <c r="F150" s="57" t="s">
        <v>558</v>
      </c>
      <c r="G150" s="57"/>
      <c r="H150" s="57"/>
      <c r="I150" s="57"/>
      <c r="J150" s="44" t="s">
        <v>127</v>
      </c>
      <c r="K150" s="45">
        <v>2</v>
      </c>
      <c r="L150" s="58"/>
      <c r="M150" s="58"/>
      <c r="N150" s="58">
        <f t="shared" si="40"/>
        <v>0</v>
      </c>
      <c r="O150" s="58"/>
      <c r="P150" s="58"/>
      <c r="Q150" s="58"/>
      <c r="R150" s="9"/>
      <c r="T150" s="46" t="s">
        <v>4</v>
      </c>
      <c r="U150" s="10" t="s">
        <v>17</v>
      </c>
      <c r="V150" s="47">
        <v>0.745</v>
      </c>
      <c r="W150" s="47">
        <f t="shared" si="41"/>
        <v>1.49</v>
      </c>
      <c r="X150" s="47">
        <v>8.7600000000000004E-3</v>
      </c>
      <c r="Y150" s="47">
        <f t="shared" si="42"/>
        <v>1.7520000000000001E-2</v>
      </c>
      <c r="Z150" s="47">
        <v>0</v>
      </c>
      <c r="AA150" s="48">
        <f t="shared" si="43"/>
        <v>0</v>
      </c>
      <c r="AR150" s="4" t="s">
        <v>75</v>
      </c>
      <c r="AT150" s="4" t="s">
        <v>52</v>
      </c>
      <c r="AU150" s="4" t="s">
        <v>22</v>
      </c>
      <c r="AY150" s="4" t="s">
        <v>51</v>
      </c>
      <c r="BE150" s="49">
        <f t="shared" si="44"/>
        <v>0</v>
      </c>
      <c r="BF150" s="49">
        <f t="shared" si="45"/>
        <v>0</v>
      </c>
      <c r="BG150" s="49">
        <f t="shared" si="46"/>
        <v>0</v>
      </c>
      <c r="BH150" s="49">
        <f t="shared" si="47"/>
        <v>0</v>
      </c>
      <c r="BI150" s="49">
        <f t="shared" si="48"/>
        <v>0</v>
      </c>
      <c r="BJ150" s="4" t="s">
        <v>21</v>
      </c>
      <c r="BK150" s="49">
        <f t="shared" si="49"/>
        <v>0</v>
      </c>
      <c r="BL150" s="4" t="s">
        <v>75</v>
      </c>
      <c r="BM150" s="4" t="s">
        <v>559</v>
      </c>
    </row>
    <row r="151" spans="2:65" s="1" customFormat="1" ht="25.5" customHeight="1" x14ac:dyDescent="0.3">
      <c r="B151" s="7"/>
      <c r="C151" s="42" t="s">
        <v>560</v>
      </c>
      <c r="D151" s="42" t="s">
        <v>52</v>
      </c>
      <c r="E151" s="43" t="s">
        <v>561</v>
      </c>
      <c r="F151" s="57" t="s">
        <v>562</v>
      </c>
      <c r="G151" s="57"/>
      <c r="H151" s="57"/>
      <c r="I151" s="57"/>
      <c r="J151" s="44" t="s">
        <v>127</v>
      </c>
      <c r="K151" s="45">
        <v>18</v>
      </c>
      <c r="L151" s="58"/>
      <c r="M151" s="58"/>
      <c r="N151" s="58">
        <f t="shared" si="40"/>
        <v>0</v>
      </c>
      <c r="O151" s="58"/>
      <c r="P151" s="58"/>
      <c r="Q151" s="58"/>
      <c r="R151" s="9"/>
      <c r="T151" s="46" t="s">
        <v>4</v>
      </c>
      <c r="U151" s="10" t="s">
        <v>17</v>
      </c>
      <c r="V151" s="47">
        <v>0.14000000000000001</v>
      </c>
      <c r="W151" s="47">
        <f t="shared" si="41"/>
        <v>2.5200000000000005</v>
      </c>
      <c r="X151" s="47">
        <v>1.6000000000000001E-4</v>
      </c>
      <c r="Y151" s="47">
        <f t="shared" si="42"/>
        <v>2.8800000000000002E-3</v>
      </c>
      <c r="Z151" s="47">
        <v>0</v>
      </c>
      <c r="AA151" s="48">
        <f t="shared" si="43"/>
        <v>0</v>
      </c>
      <c r="AR151" s="4" t="s">
        <v>75</v>
      </c>
      <c r="AT151" s="4" t="s">
        <v>52</v>
      </c>
      <c r="AU151" s="4" t="s">
        <v>22</v>
      </c>
      <c r="AY151" s="4" t="s">
        <v>51</v>
      </c>
      <c r="BE151" s="49">
        <f t="shared" si="44"/>
        <v>0</v>
      </c>
      <c r="BF151" s="49">
        <f t="shared" si="45"/>
        <v>0</v>
      </c>
      <c r="BG151" s="49">
        <f t="shared" si="46"/>
        <v>0</v>
      </c>
      <c r="BH151" s="49">
        <f t="shared" si="47"/>
        <v>0</v>
      </c>
      <c r="BI151" s="49">
        <f t="shared" si="48"/>
        <v>0</v>
      </c>
      <c r="BJ151" s="4" t="s">
        <v>21</v>
      </c>
      <c r="BK151" s="49">
        <f t="shared" si="49"/>
        <v>0</v>
      </c>
      <c r="BL151" s="4" t="s">
        <v>75</v>
      </c>
      <c r="BM151" s="4" t="s">
        <v>563</v>
      </c>
    </row>
    <row r="152" spans="2:65" s="1" customFormat="1" ht="25.5" customHeight="1" x14ac:dyDescent="0.3">
      <c r="B152" s="7"/>
      <c r="C152" s="42" t="s">
        <v>564</v>
      </c>
      <c r="D152" s="42" t="s">
        <v>52</v>
      </c>
      <c r="E152" s="43" t="s">
        <v>565</v>
      </c>
      <c r="F152" s="57" t="s">
        <v>566</v>
      </c>
      <c r="G152" s="57"/>
      <c r="H152" s="57"/>
      <c r="I152" s="57"/>
      <c r="J152" s="44" t="s">
        <v>127</v>
      </c>
      <c r="K152" s="45">
        <v>16</v>
      </c>
      <c r="L152" s="58"/>
      <c r="M152" s="58"/>
      <c r="N152" s="58">
        <f t="shared" si="40"/>
        <v>0</v>
      </c>
      <c r="O152" s="58"/>
      <c r="P152" s="58"/>
      <c r="Q152" s="58"/>
      <c r="R152" s="9"/>
      <c r="T152" s="46" t="s">
        <v>4</v>
      </c>
      <c r="U152" s="10" t="s">
        <v>17</v>
      </c>
      <c r="V152" s="47">
        <v>0.16</v>
      </c>
      <c r="W152" s="47">
        <f t="shared" si="41"/>
        <v>2.56</v>
      </c>
      <c r="X152" s="47">
        <v>2.1000000000000001E-4</v>
      </c>
      <c r="Y152" s="47">
        <f t="shared" si="42"/>
        <v>3.3600000000000001E-3</v>
      </c>
      <c r="Z152" s="47">
        <v>0</v>
      </c>
      <c r="AA152" s="48">
        <f t="shared" si="43"/>
        <v>0</v>
      </c>
      <c r="AR152" s="4" t="s">
        <v>75</v>
      </c>
      <c r="AT152" s="4" t="s">
        <v>52</v>
      </c>
      <c r="AU152" s="4" t="s">
        <v>22</v>
      </c>
      <c r="AY152" s="4" t="s">
        <v>51</v>
      </c>
      <c r="BE152" s="49">
        <f t="shared" si="44"/>
        <v>0</v>
      </c>
      <c r="BF152" s="49">
        <f t="shared" si="45"/>
        <v>0</v>
      </c>
      <c r="BG152" s="49">
        <f t="shared" si="46"/>
        <v>0</v>
      </c>
      <c r="BH152" s="49">
        <f t="shared" si="47"/>
        <v>0</v>
      </c>
      <c r="BI152" s="49">
        <f t="shared" si="48"/>
        <v>0</v>
      </c>
      <c r="BJ152" s="4" t="s">
        <v>21</v>
      </c>
      <c r="BK152" s="49">
        <f t="shared" si="49"/>
        <v>0</v>
      </c>
      <c r="BL152" s="4" t="s">
        <v>75</v>
      </c>
      <c r="BM152" s="4" t="s">
        <v>567</v>
      </c>
    </row>
    <row r="153" spans="2:65" s="1" customFormat="1" ht="25.5" customHeight="1" x14ac:dyDescent="0.3">
      <c r="B153" s="7"/>
      <c r="C153" s="42" t="s">
        <v>568</v>
      </c>
      <c r="D153" s="42" t="s">
        <v>52</v>
      </c>
      <c r="E153" s="43" t="s">
        <v>569</v>
      </c>
      <c r="F153" s="57" t="s">
        <v>570</v>
      </c>
      <c r="G153" s="57"/>
      <c r="H153" s="57"/>
      <c r="I153" s="57"/>
      <c r="J153" s="44" t="s">
        <v>127</v>
      </c>
      <c r="K153" s="45">
        <v>14</v>
      </c>
      <c r="L153" s="58"/>
      <c r="M153" s="58"/>
      <c r="N153" s="58">
        <f t="shared" si="40"/>
        <v>0</v>
      </c>
      <c r="O153" s="58"/>
      <c r="P153" s="58"/>
      <c r="Q153" s="58"/>
      <c r="R153" s="9"/>
      <c r="T153" s="46" t="s">
        <v>4</v>
      </c>
      <c r="U153" s="10" t="s">
        <v>17</v>
      </c>
      <c r="V153" s="47">
        <v>0.22</v>
      </c>
      <c r="W153" s="47">
        <f t="shared" si="41"/>
        <v>3.08</v>
      </c>
      <c r="X153" s="47">
        <v>5.0000000000000001E-4</v>
      </c>
      <c r="Y153" s="47">
        <f t="shared" si="42"/>
        <v>7.0000000000000001E-3</v>
      </c>
      <c r="Z153" s="47">
        <v>0</v>
      </c>
      <c r="AA153" s="48">
        <f t="shared" si="43"/>
        <v>0</v>
      </c>
      <c r="AR153" s="4" t="s">
        <v>75</v>
      </c>
      <c r="AT153" s="4" t="s">
        <v>52</v>
      </c>
      <c r="AU153" s="4" t="s">
        <v>22</v>
      </c>
      <c r="AY153" s="4" t="s">
        <v>51</v>
      </c>
      <c r="BE153" s="49">
        <f t="shared" si="44"/>
        <v>0</v>
      </c>
      <c r="BF153" s="49">
        <f t="shared" si="45"/>
        <v>0</v>
      </c>
      <c r="BG153" s="49">
        <f t="shared" si="46"/>
        <v>0</v>
      </c>
      <c r="BH153" s="49">
        <f t="shared" si="47"/>
        <v>0</v>
      </c>
      <c r="BI153" s="49">
        <f t="shared" si="48"/>
        <v>0</v>
      </c>
      <c r="BJ153" s="4" t="s">
        <v>21</v>
      </c>
      <c r="BK153" s="49">
        <f t="shared" si="49"/>
        <v>0</v>
      </c>
      <c r="BL153" s="4" t="s">
        <v>75</v>
      </c>
      <c r="BM153" s="4" t="s">
        <v>571</v>
      </c>
    </row>
    <row r="154" spans="2:65" s="1" customFormat="1" ht="25.5" customHeight="1" x14ac:dyDescent="0.3">
      <c r="B154" s="7"/>
      <c r="C154" s="42" t="s">
        <v>572</v>
      </c>
      <c r="D154" s="42" t="s">
        <v>52</v>
      </c>
      <c r="E154" s="43" t="s">
        <v>573</v>
      </c>
      <c r="F154" s="57" t="s">
        <v>574</v>
      </c>
      <c r="G154" s="57"/>
      <c r="H154" s="57"/>
      <c r="I154" s="57"/>
      <c r="J154" s="44" t="s">
        <v>127</v>
      </c>
      <c r="K154" s="45">
        <v>6</v>
      </c>
      <c r="L154" s="58"/>
      <c r="M154" s="58"/>
      <c r="N154" s="58">
        <f t="shared" si="40"/>
        <v>0</v>
      </c>
      <c r="O154" s="58"/>
      <c r="P154" s="58"/>
      <c r="Q154" s="58"/>
      <c r="R154" s="9"/>
      <c r="T154" s="46" t="s">
        <v>4</v>
      </c>
      <c r="U154" s="10" t="s">
        <v>17</v>
      </c>
      <c r="V154" s="47">
        <v>0.26</v>
      </c>
      <c r="W154" s="47">
        <f t="shared" si="41"/>
        <v>1.56</v>
      </c>
      <c r="X154" s="47">
        <v>6.9999999999999999E-4</v>
      </c>
      <c r="Y154" s="47">
        <f t="shared" si="42"/>
        <v>4.1999999999999997E-3</v>
      </c>
      <c r="Z154" s="47">
        <v>0</v>
      </c>
      <c r="AA154" s="48">
        <f t="shared" si="43"/>
        <v>0</v>
      </c>
      <c r="AR154" s="4" t="s">
        <v>75</v>
      </c>
      <c r="AT154" s="4" t="s">
        <v>52</v>
      </c>
      <c r="AU154" s="4" t="s">
        <v>22</v>
      </c>
      <c r="AY154" s="4" t="s">
        <v>51</v>
      </c>
      <c r="BE154" s="49">
        <f t="shared" si="44"/>
        <v>0</v>
      </c>
      <c r="BF154" s="49">
        <f t="shared" si="45"/>
        <v>0</v>
      </c>
      <c r="BG154" s="49">
        <f t="shared" si="46"/>
        <v>0</v>
      </c>
      <c r="BH154" s="49">
        <f t="shared" si="47"/>
        <v>0</v>
      </c>
      <c r="BI154" s="49">
        <f t="shared" si="48"/>
        <v>0</v>
      </c>
      <c r="BJ154" s="4" t="s">
        <v>21</v>
      </c>
      <c r="BK154" s="49">
        <f t="shared" si="49"/>
        <v>0</v>
      </c>
      <c r="BL154" s="4" t="s">
        <v>75</v>
      </c>
      <c r="BM154" s="4" t="s">
        <v>575</v>
      </c>
    </row>
    <row r="155" spans="2:65" s="1" customFormat="1" ht="25.5" customHeight="1" x14ac:dyDescent="0.3">
      <c r="B155" s="7"/>
      <c r="C155" s="42" t="s">
        <v>576</v>
      </c>
      <c r="D155" s="42" t="s">
        <v>52</v>
      </c>
      <c r="E155" s="43" t="s">
        <v>577</v>
      </c>
      <c r="F155" s="57" t="s">
        <v>578</v>
      </c>
      <c r="G155" s="57"/>
      <c r="H155" s="57"/>
      <c r="I155" s="57"/>
      <c r="J155" s="44" t="s">
        <v>127</v>
      </c>
      <c r="K155" s="45">
        <v>12</v>
      </c>
      <c r="L155" s="58"/>
      <c r="M155" s="58"/>
      <c r="N155" s="58">
        <f t="shared" si="40"/>
        <v>0</v>
      </c>
      <c r="O155" s="58"/>
      <c r="P155" s="58"/>
      <c r="Q155" s="58"/>
      <c r="R155" s="9"/>
      <c r="T155" s="46" t="s">
        <v>4</v>
      </c>
      <c r="U155" s="10" t="s">
        <v>17</v>
      </c>
      <c r="V155" s="47">
        <v>0.34</v>
      </c>
      <c r="W155" s="47">
        <f t="shared" si="41"/>
        <v>4.08</v>
      </c>
      <c r="X155" s="47">
        <v>1.07E-3</v>
      </c>
      <c r="Y155" s="47">
        <f t="shared" si="42"/>
        <v>1.2840000000000001E-2</v>
      </c>
      <c r="Z155" s="47">
        <v>0</v>
      </c>
      <c r="AA155" s="48">
        <f t="shared" si="43"/>
        <v>0</v>
      </c>
      <c r="AR155" s="4" t="s">
        <v>75</v>
      </c>
      <c r="AT155" s="4" t="s">
        <v>52</v>
      </c>
      <c r="AU155" s="4" t="s">
        <v>22</v>
      </c>
      <c r="AY155" s="4" t="s">
        <v>51</v>
      </c>
      <c r="BE155" s="49">
        <f t="shared" si="44"/>
        <v>0</v>
      </c>
      <c r="BF155" s="49">
        <f t="shared" si="45"/>
        <v>0</v>
      </c>
      <c r="BG155" s="49">
        <f t="shared" si="46"/>
        <v>0</v>
      </c>
      <c r="BH155" s="49">
        <f t="shared" si="47"/>
        <v>0</v>
      </c>
      <c r="BI155" s="49">
        <f t="shared" si="48"/>
        <v>0</v>
      </c>
      <c r="BJ155" s="4" t="s">
        <v>21</v>
      </c>
      <c r="BK155" s="49">
        <f t="shared" si="49"/>
        <v>0</v>
      </c>
      <c r="BL155" s="4" t="s">
        <v>75</v>
      </c>
      <c r="BM155" s="4" t="s">
        <v>579</v>
      </c>
    </row>
    <row r="156" spans="2:65" s="1" customFormat="1" ht="25.5" customHeight="1" x14ac:dyDescent="0.3">
      <c r="B156" s="7"/>
      <c r="C156" s="42" t="s">
        <v>580</v>
      </c>
      <c r="D156" s="42" t="s">
        <v>52</v>
      </c>
      <c r="E156" s="43" t="s">
        <v>581</v>
      </c>
      <c r="F156" s="57" t="s">
        <v>582</v>
      </c>
      <c r="G156" s="57"/>
      <c r="H156" s="57"/>
      <c r="I156" s="57"/>
      <c r="J156" s="44" t="s">
        <v>127</v>
      </c>
      <c r="K156" s="45">
        <v>4</v>
      </c>
      <c r="L156" s="58"/>
      <c r="M156" s="58"/>
      <c r="N156" s="58">
        <f t="shared" si="40"/>
        <v>0</v>
      </c>
      <c r="O156" s="58"/>
      <c r="P156" s="58"/>
      <c r="Q156" s="58"/>
      <c r="R156" s="9"/>
      <c r="T156" s="46" t="s">
        <v>4</v>
      </c>
      <c r="U156" s="10" t="s">
        <v>17</v>
      </c>
      <c r="V156" s="47">
        <v>0.41</v>
      </c>
      <c r="W156" s="47">
        <f t="shared" si="41"/>
        <v>1.64</v>
      </c>
      <c r="X156" s="47">
        <v>1.6800000000000001E-3</v>
      </c>
      <c r="Y156" s="47">
        <f t="shared" si="42"/>
        <v>6.7200000000000003E-3</v>
      </c>
      <c r="Z156" s="47">
        <v>0</v>
      </c>
      <c r="AA156" s="48">
        <f t="shared" si="43"/>
        <v>0</v>
      </c>
      <c r="AR156" s="4" t="s">
        <v>75</v>
      </c>
      <c r="AT156" s="4" t="s">
        <v>52</v>
      </c>
      <c r="AU156" s="4" t="s">
        <v>22</v>
      </c>
      <c r="AY156" s="4" t="s">
        <v>51</v>
      </c>
      <c r="BE156" s="49">
        <f t="shared" si="44"/>
        <v>0</v>
      </c>
      <c r="BF156" s="49">
        <f t="shared" si="45"/>
        <v>0</v>
      </c>
      <c r="BG156" s="49">
        <f t="shared" si="46"/>
        <v>0</v>
      </c>
      <c r="BH156" s="49">
        <f t="shared" si="47"/>
        <v>0</v>
      </c>
      <c r="BI156" s="49">
        <f t="shared" si="48"/>
        <v>0</v>
      </c>
      <c r="BJ156" s="4" t="s">
        <v>21</v>
      </c>
      <c r="BK156" s="49">
        <f t="shared" si="49"/>
        <v>0</v>
      </c>
      <c r="BL156" s="4" t="s">
        <v>75</v>
      </c>
      <c r="BM156" s="4" t="s">
        <v>583</v>
      </c>
    </row>
    <row r="157" spans="2:65" s="1" customFormat="1" ht="38.25" customHeight="1" x14ac:dyDescent="0.3">
      <c r="B157" s="7"/>
      <c r="C157" s="42" t="s">
        <v>584</v>
      </c>
      <c r="D157" s="42" t="s">
        <v>52</v>
      </c>
      <c r="E157" s="43" t="s">
        <v>585</v>
      </c>
      <c r="F157" s="57" t="s">
        <v>586</v>
      </c>
      <c r="G157" s="57"/>
      <c r="H157" s="57"/>
      <c r="I157" s="57"/>
      <c r="J157" s="44" t="s">
        <v>127</v>
      </c>
      <c r="K157" s="45">
        <v>21</v>
      </c>
      <c r="L157" s="58"/>
      <c r="M157" s="58"/>
      <c r="N157" s="58">
        <f t="shared" si="40"/>
        <v>0</v>
      </c>
      <c r="O157" s="58"/>
      <c r="P157" s="58"/>
      <c r="Q157" s="58"/>
      <c r="R157" s="9"/>
      <c r="T157" s="46" t="s">
        <v>4</v>
      </c>
      <c r="U157" s="10" t="s">
        <v>17</v>
      </c>
      <c r="V157" s="47">
        <v>0.38100000000000001</v>
      </c>
      <c r="W157" s="47">
        <f t="shared" si="41"/>
        <v>8.0009999999999994</v>
      </c>
      <c r="X157" s="47">
        <v>5.6999999999999998E-4</v>
      </c>
      <c r="Y157" s="47">
        <f t="shared" si="42"/>
        <v>1.197E-2</v>
      </c>
      <c r="Z157" s="47">
        <v>0</v>
      </c>
      <c r="AA157" s="48">
        <f t="shared" si="43"/>
        <v>0</v>
      </c>
      <c r="AR157" s="4" t="s">
        <v>75</v>
      </c>
      <c r="AT157" s="4" t="s">
        <v>52</v>
      </c>
      <c r="AU157" s="4" t="s">
        <v>22</v>
      </c>
      <c r="AY157" s="4" t="s">
        <v>51</v>
      </c>
      <c r="BE157" s="49">
        <f t="shared" si="44"/>
        <v>0</v>
      </c>
      <c r="BF157" s="49">
        <f t="shared" si="45"/>
        <v>0</v>
      </c>
      <c r="BG157" s="49">
        <f t="shared" si="46"/>
        <v>0</v>
      </c>
      <c r="BH157" s="49">
        <f t="shared" si="47"/>
        <v>0</v>
      </c>
      <c r="BI157" s="49">
        <f t="shared" si="48"/>
        <v>0</v>
      </c>
      <c r="BJ157" s="4" t="s">
        <v>21</v>
      </c>
      <c r="BK157" s="49">
        <f t="shared" si="49"/>
        <v>0</v>
      </c>
      <c r="BL157" s="4" t="s">
        <v>75</v>
      </c>
      <c r="BM157" s="4" t="s">
        <v>587</v>
      </c>
    </row>
    <row r="158" spans="2:65" s="1" customFormat="1" ht="38.25" customHeight="1" x14ac:dyDescent="0.3">
      <c r="B158" s="7"/>
      <c r="C158" s="42" t="s">
        <v>588</v>
      </c>
      <c r="D158" s="42" t="s">
        <v>52</v>
      </c>
      <c r="E158" s="43" t="s">
        <v>589</v>
      </c>
      <c r="F158" s="57" t="s">
        <v>590</v>
      </c>
      <c r="G158" s="57"/>
      <c r="H158" s="57"/>
      <c r="I158" s="57"/>
      <c r="J158" s="44" t="s">
        <v>127</v>
      </c>
      <c r="K158" s="45">
        <v>9</v>
      </c>
      <c r="L158" s="58"/>
      <c r="M158" s="58"/>
      <c r="N158" s="58">
        <f t="shared" si="40"/>
        <v>0</v>
      </c>
      <c r="O158" s="58"/>
      <c r="P158" s="58"/>
      <c r="Q158" s="58"/>
      <c r="R158" s="9"/>
      <c r="T158" s="46" t="s">
        <v>4</v>
      </c>
      <c r="U158" s="10" t="s">
        <v>17</v>
      </c>
      <c r="V158" s="47">
        <v>0.433</v>
      </c>
      <c r="W158" s="47">
        <f t="shared" si="41"/>
        <v>3.8969999999999998</v>
      </c>
      <c r="X158" s="47">
        <v>1.47E-3</v>
      </c>
      <c r="Y158" s="47">
        <f t="shared" si="42"/>
        <v>1.3229999999999999E-2</v>
      </c>
      <c r="Z158" s="47">
        <v>0</v>
      </c>
      <c r="AA158" s="48">
        <f t="shared" si="43"/>
        <v>0</v>
      </c>
      <c r="AR158" s="4" t="s">
        <v>75</v>
      </c>
      <c r="AT158" s="4" t="s">
        <v>52</v>
      </c>
      <c r="AU158" s="4" t="s">
        <v>22</v>
      </c>
      <c r="AY158" s="4" t="s">
        <v>51</v>
      </c>
      <c r="BE158" s="49">
        <f t="shared" si="44"/>
        <v>0</v>
      </c>
      <c r="BF158" s="49">
        <f t="shared" si="45"/>
        <v>0</v>
      </c>
      <c r="BG158" s="49">
        <f t="shared" si="46"/>
        <v>0</v>
      </c>
      <c r="BH158" s="49">
        <f t="shared" si="47"/>
        <v>0</v>
      </c>
      <c r="BI158" s="49">
        <f t="shared" si="48"/>
        <v>0</v>
      </c>
      <c r="BJ158" s="4" t="s">
        <v>21</v>
      </c>
      <c r="BK158" s="49">
        <f t="shared" si="49"/>
        <v>0</v>
      </c>
      <c r="BL158" s="4" t="s">
        <v>75</v>
      </c>
      <c r="BM158" s="4" t="s">
        <v>591</v>
      </c>
    </row>
    <row r="159" spans="2:65" s="1" customFormat="1" ht="25.5" customHeight="1" x14ac:dyDescent="0.3">
      <c r="B159" s="7"/>
      <c r="C159" s="42" t="s">
        <v>592</v>
      </c>
      <c r="D159" s="42" t="s">
        <v>52</v>
      </c>
      <c r="E159" s="43" t="s">
        <v>593</v>
      </c>
      <c r="F159" s="57" t="s">
        <v>594</v>
      </c>
      <c r="G159" s="57"/>
      <c r="H159" s="57"/>
      <c r="I159" s="57"/>
      <c r="J159" s="44" t="s">
        <v>127</v>
      </c>
      <c r="K159" s="45">
        <v>6</v>
      </c>
      <c r="L159" s="58"/>
      <c r="M159" s="58"/>
      <c r="N159" s="58">
        <f t="shared" si="40"/>
        <v>0</v>
      </c>
      <c r="O159" s="58"/>
      <c r="P159" s="58"/>
      <c r="Q159" s="58"/>
      <c r="R159" s="9"/>
      <c r="T159" s="46" t="s">
        <v>4</v>
      </c>
      <c r="U159" s="10" t="s">
        <v>17</v>
      </c>
      <c r="V159" s="47">
        <v>0.20599999999999999</v>
      </c>
      <c r="W159" s="47">
        <f t="shared" si="41"/>
        <v>1.236</v>
      </c>
      <c r="X159" s="47">
        <v>7.5000000000000002E-4</v>
      </c>
      <c r="Y159" s="47">
        <f t="shared" si="42"/>
        <v>4.5000000000000005E-3</v>
      </c>
      <c r="Z159" s="47">
        <v>0</v>
      </c>
      <c r="AA159" s="48">
        <f t="shared" si="43"/>
        <v>0</v>
      </c>
      <c r="AR159" s="4" t="s">
        <v>75</v>
      </c>
      <c r="AT159" s="4" t="s">
        <v>52</v>
      </c>
      <c r="AU159" s="4" t="s">
        <v>22</v>
      </c>
      <c r="AY159" s="4" t="s">
        <v>51</v>
      </c>
      <c r="BE159" s="49">
        <f t="shared" si="44"/>
        <v>0</v>
      </c>
      <c r="BF159" s="49">
        <f t="shared" si="45"/>
        <v>0</v>
      </c>
      <c r="BG159" s="49">
        <f t="shared" si="46"/>
        <v>0</v>
      </c>
      <c r="BH159" s="49">
        <f t="shared" si="47"/>
        <v>0</v>
      </c>
      <c r="BI159" s="49">
        <f t="shared" si="48"/>
        <v>0</v>
      </c>
      <c r="BJ159" s="4" t="s">
        <v>21</v>
      </c>
      <c r="BK159" s="49">
        <f t="shared" si="49"/>
        <v>0</v>
      </c>
      <c r="BL159" s="4" t="s">
        <v>75</v>
      </c>
      <c r="BM159" s="4" t="s">
        <v>595</v>
      </c>
    </row>
    <row r="160" spans="2:65" s="1" customFormat="1" ht="25.5" customHeight="1" x14ac:dyDescent="0.3">
      <c r="B160" s="7"/>
      <c r="C160" s="42" t="s">
        <v>596</v>
      </c>
      <c r="D160" s="42" t="s">
        <v>52</v>
      </c>
      <c r="E160" s="43" t="s">
        <v>597</v>
      </c>
      <c r="F160" s="57" t="s">
        <v>598</v>
      </c>
      <c r="G160" s="57"/>
      <c r="H160" s="57"/>
      <c r="I160" s="57"/>
      <c r="J160" s="44" t="s">
        <v>127</v>
      </c>
      <c r="K160" s="45">
        <v>3</v>
      </c>
      <c r="L160" s="58"/>
      <c r="M160" s="58"/>
      <c r="N160" s="58">
        <f t="shared" si="40"/>
        <v>0</v>
      </c>
      <c r="O160" s="58"/>
      <c r="P160" s="58"/>
      <c r="Q160" s="58"/>
      <c r="R160" s="9"/>
      <c r="T160" s="46" t="s">
        <v>4</v>
      </c>
      <c r="U160" s="10" t="s">
        <v>17</v>
      </c>
      <c r="V160" s="47">
        <v>0.20599999999999999</v>
      </c>
      <c r="W160" s="47">
        <f t="shared" si="41"/>
        <v>0.61799999999999999</v>
      </c>
      <c r="X160" s="47">
        <v>8.4999999999999995E-4</v>
      </c>
      <c r="Y160" s="47">
        <f t="shared" si="42"/>
        <v>2.5499999999999997E-3</v>
      </c>
      <c r="Z160" s="47">
        <v>0</v>
      </c>
      <c r="AA160" s="48">
        <f t="shared" si="43"/>
        <v>0</v>
      </c>
      <c r="AR160" s="4" t="s">
        <v>75</v>
      </c>
      <c r="AT160" s="4" t="s">
        <v>52</v>
      </c>
      <c r="AU160" s="4" t="s">
        <v>22</v>
      </c>
      <c r="AY160" s="4" t="s">
        <v>51</v>
      </c>
      <c r="BE160" s="49">
        <f t="shared" si="44"/>
        <v>0</v>
      </c>
      <c r="BF160" s="49">
        <f t="shared" si="45"/>
        <v>0</v>
      </c>
      <c r="BG160" s="49">
        <f t="shared" si="46"/>
        <v>0</v>
      </c>
      <c r="BH160" s="49">
        <f t="shared" si="47"/>
        <v>0</v>
      </c>
      <c r="BI160" s="49">
        <f t="shared" si="48"/>
        <v>0</v>
      </c>
      <c r="BJ160" s="4" t="s">
        <v>21</v>
      </c>
      <c r="BK160" s="49">
        <f t="shared" si="49"/>
        <v>0</v>
      </c>
      <c r="BL160" s="4" t="s">
        <v>75</v>
      </c>
      <c r="BM160" s="4" t="s">
        <v>599</v>
      </c>
    </row>
    <row r="161" spans="2:65" s="1" customFormat="1" ht="25.5" customHeight="1" x14ac:dyDescent="0.3">
      <c r="B161" s="7"/>
      <c r="C161" s="42" t="s">
        <v>600</v>
      </c>
      <c r="D161" s="42" t="s">
        <v>52</v>
      </c>
      <c r="E161" s="43" t="s">
        <v>601</v>
      </c>
      <c r="F161" s="57" t="s">
        <v>602</v>
      </c>
      <c r="G161" s="57"/>
      <c r="H161" s="57"/>
      <c r="I161" s="57"/>
      <c r="J161" s="44" t="s">
        <v>118</v>
      </c>
      <c r="K161" s="45">
        <v>0.26300000000000001</v>
      </c>
      <c r="L161" s="58"/>
      <c r="M161" s="58"/>
      <c r="N161" s="58">
        <f t="shared" si="40"/>
        <v>0</v>
      </c>
      <c r="O161" s="58"/>
      <c r="P161" s="58"/>
      <c r="Q161" s="58"/>
      <c r="R161" s="9"/>
      <c r="T161" s="46" t="s">
        <v>4</v>
      </c>
      <c r="U161" s="10" t="s">
        <v>17</v>
      </c>
      <c r="V161" s="47">
        <v>2.5750000000000002</v>
      </c>
      <c r="W161" s="47">
        <f t="shared" si="41"/>
        <v>0.67722500000000008</v>
      </c>
      <c r="X161" s="47">
        <v>0</v>
      </c>
      <c r="Y161" s="47">
        <f t="shared" si="42"/>
        <v>0</v>
      </c>
      <c r="Z161" s="47">
        <v>0</v>
      </c>
      <c r="AA161" s="48">
        <f t="shared" si="43"/>
        <v>0</v>
      </c>
      <c r="AR161" s="4" t="s">
        <v>75</v>
      </c>
      <c r="AT161" s="4" t="s">
        <v>52</v>
      </c>
      <c r="AU161" s="4" t="s">
        <v>22</v>
      </c>
      <c r="AY161" s="4" t="s">
        <v>51</v>
      </c>
      <c r="BE161" s="49">
        <f t="shared" si="44"/>
        <v>0</v>
      </c>
      <c r="BF161" s="49">
        <f t="shared" si="45"/>
        <v>0</v>
      </c>
      <c r="BG161" s="49">
        <f t="shared" si="46"/>
        <v>0</v>
      </c>
      <c r="BH161" s="49">
        <f t="shared" si="47"/>
        <v>0</v>
      </c>
      <c r="BI161" s="49">
        <f t="shared" si="48"/>
        <v>0</v>
      </c>
      <c r="BJ161" s="4" t="s">
        <v>21</v>
      </c>
      <c r="BK161" s="49">
        <f t="shared" si="49"/>
        <v>0</v>
      </c>
      <c r="BL161" s="4" t="s">
        <v>75</v>
      </c>
      <c r="BM161" s="4" t="s">
        <v>603</v>
      </c>
    </row>
    <row r="162" spans="2:65" s="3" customFormat="1" ht="29.85" customHeight="1" x14ac:dyDescent="0.3">
      <c r="B162" s="31"/>
      <c r="C162" s="32"/>
      <c r="D162" s="41" t="s">
        <v>37</v>
      </c>
      <c r="E162" s="41"/>
      <c r="F162" s="41"/>
      <c r="G162" s="41"/>
      <c r="H162" s="41"/>
      <c r="I162" s="41"/>
      <c r="J162" s="41"/>
      <c r="K162" s="41"/>
      <c r="L162" s="41"/>
      <c r="M162" s="41"/>
      <c r="N162" s="59">
        <f>BK162</f>
        <v>0</v>
      </c>
      <c r="O162" s="60"/>
      <c r="P162" s="60"/>
      <c r="Q162" s="60"/>
      <c r="R162" s="34"/>
      <c r="T162" s="35"/>
      <c r="U162" s="32"/>
      <c r="V162" s="32"/>
      <c r="W162" s="36">
        <f>SUM(W163:W164)</f>
        <v>0</v>
      </c>
      <c r="X162" s="32"/>
      <c r="Y162" s="36">
        <f>SUM(Y163:Y164)</f>
        <v>0</v>
      </c>
      <c r="Z162" s="32"/>
      <c r="AA162" s="37">
        <f>SUM(AA163:AA164)</f>
        <v>0</v>
      </c>
      <c r="AR162" s="38" t="s">
        <v>22</v>
      </c>
      <c r="AT162" s="39" t="s">
        <v>19</v>
      </c>
      <c r="AU162" s="39" t="s">
        <v>21</v>
      </c>
      <c r="AY162" s="38" t="s">
        <v>51</v>
      </c>
      <c r="BK162" s="40">
        <f>SUM(BK163:BK164)</f>
        <v>0</v>
      </c>
    </row>
    <row r="163" spans="2:65" s="1" customFormat="1" ht="25.5" customHeight="1" x14ac:dyDescent="0.3">
      <c r="B163" s="7"/>
      <c r="C163" s="42" t="s">
        <v>604</v>
      </c>
      <c r="D163" s="42" t="s">
        <v>52</v>
      </c>
      <c r="E163" s="43" t="s">
        <v>605</v>
      </c>
      <c r="F163" s="57" t="s">
        <v>606</v>
      </c>
      <c r="G163" s="57"/>
      <c r="H163" s="57"/>
      <c r="I163" s="57"/>
      <c r="J163" s="44" t="s">
        <v>74</v>
      </c>
      <c r="K163" s="45">
        <v>141</v>
      </c>
      <c r="L163" s="58"/>
      <c r="M163" s="58"/>
      <c r="N163" s="58">
        <f>ROUND(L163*K163,2)</f>
        <v>0</v>
      </c>
      <c r="O163" s="58"/>
      <c r="P163" s="58"/>
      <c r="Q163" s="58"/>
      <c r="R163" s="9"/>
      <c r="T163" s="46" t="s">
        <v>4</v>
      </c>
      <c r="U163" s="10" t="s">
        <v>17</v>
      </c>
      <c r="V163" s="47">
        <v>0</v>
      </c>
      <c r="W163" s="47">
        <f>V163*K163</f>
        <v>0</v>
      </c>
      <c r="X163" s="47">
        <v>0</v>
      </c>
      <c r="Y163" s="47">
        <f>X163*K163</f>
        <v>0</v>
      </c>
      <c r="Z163" s="47">
        <v>0</v>
      </c>
      <c r="AA163" s="48">
        <f>Z163*K163</f>
        <v>0</v>
      </c>
      <c r="AR163" s="4" t="s">
        <v>75</v>
      </c>
      <c r="AT163" s="4" t="s">
        <v>52</v>
      </c>
      <c r="AU163" s="4" t="s">
        <v>22</v>
      </c>
      <c r="AY163" s="4" t="s">
        <v>51</v>
      </c>
      <c r="BE163" s="49">
        <f>IF(U163="základní",N163,0)</f>
        <v>0</v>
      </c>
      <c r="BF163" s="49">
        <f>IF(U163="snížená",N163,0)</f>
        <v>0</v>
      </c>
      <c r="BG163" s="49">
        <f>IF(U163="zákl. přenesená",N163,0)</f>
        <v>0</v>
      </c>
      <c r="BH163" s="49">
        <f>IF(U163="sníž. přenesená",N163,0)</f>
        <v>0</v>
      </c>
      <c r="BI163" s="49">
        <f>IF(U163="nulová",N163,0)</f>
        <v>0</v>
      </c>
      <c r="BJ163" s="4" t="s">
        <v>21</v>
      </c>
      <c r="BK163" s="49">
        <f>ROUND(L163*K163,2)</f>
        <v>0</v>
      </c>
      <c r="BL163" s="4" t="s">
        <v>75</v>
      </c>
      <c r="BM163" s="4" t="s">
        <v>607</v>
      </c>
    </row>
    <row r="164" spans="2:65" s="1" customFormat="1" ht="25.5" customHeight="1" x14ac:dyDescent="0.3">
      <c r="B164" s="7"/>
      <c r="C164" s="42" t="s">
        <v>608</v>
      </c>
      <c r="D164" s="42" t="s">
        <v>52</v>
      </c>
      <c r="E164" s="43" t="s">
        <v>609</v>
      </c>
      <c r="F164" s="57" t="s">
        <v>610</v>
      </c>
      <c r="G164" s="57"/>
      <c r="H164" s="57"/>
      <c r="I164" s="57"/>
      <c r="J164" s="44" t="s">
        <v>74</v>
      </c>
      <c r="K164" s="45">
        <v>14</v>
      </c>
      <c r="L164" s="58"/>
      <c r="M164" s="58"/>
      <c r="N164" s="58">
        <f>ROUND(L164*K164,2)</f>
        <v>0</v>
      </c>
      <c r="O164" s="58"/>
      <c r="P164" s="58"/>
      <c r="Q164" s="58"/>
      <c r="R164" s="9"/>
      <c r="T164" s="46" t="s">
        <v>4</v>
      </c>
      <c r="U164" s="54" t="s">
        <v>17</v>
      </c>
      <c r="V164" s="55">
        <v>0</v>
      </c>
      <c r="W164" s="55">
        <f>V164*K164</f>
        <v>0</v>
      </c>
      <c r="X164" s="55">
        <v>0</v>
      </c>
      <c r="Y164" s="55">
        <f>X164*K164</f>
        <v>0</v>
      </c>
      <c r="Z164" s="55">
        <v>0</v>
      </c>
      <c r="AA164" s="56">
        <f>Z164*K164</f>
        <v>0</v>
      </c>
      <c r="AR164" s="4" t="s">
        <v>75</v>
      </c>
      <c r="AT164" s="4" t="s">
        <v>52</v>
      </c>
      <c r="AU164" s="4" t="s">
        <v>22</v>
      </c>
      <c r="AY164" s="4" t="s">
        <v>51</v>
      </c>
      <c r="BE164" s="49">
        <f>IF(U164="základní",N164,0)</f>
        <v>0</v>
      </c>
      <c r="BF164" s="49">
        <f>IF(U164="snížená",N164,0)</f>
        <v>0</v>
      </c>
      <c r="BG164" s="49">
        <f>IF(U164="zákl. přenesená",N164,0)</f>
        <v>0</v>
      </c>
      <c r="BH164" s="49">
        <f>IF(U164="sníž. přenesená",N164,0)</f>
        <v>0</v>
      </c>
      <c r="BI164" s="49">
        <f>IF(U164="nulová",N164,0)</f>
        <v>0</v>
      </c>
      <c r="BJ164" s="4" t="s">
        <v>21</v>
      </c>
      <c r="BK164" s="49">
        <f>ROUND(L164*K164,2)</f>
        <v>0</v>
      </c>
      <c r="BL164" s="4" t="s">
        <v>75</v>
      </c>
      <c r="BM164" s="4" t="s">
        <v>611</v>
      </c>
    </row>
    <row r="165" spans="2:65" s="1" customFormat="1" ht="6.95" customHeight="1" x14ac:dyDescent="0.3"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4"/>
    </row>
  </sheetData>
  <sheetProtection formatColumns="0" formatRows="0"/>
  <mergeCells count="438">
    <mergeCell ref="F114:I114"/>
    <mergeCell ref="F115:I115"/>
    <mergeCell ref="F116:I116"/>
    <mergeCell ref="F117:I117"/>
    <mergeCell ref="F118:I118"/>
    <mergeCell ref="L111:M111"/>
    <mergeCell ref="L112:M112"/>
    <mergeCell ref="F103:I103"/>
    <mergeCell ref="F104:I104"/>
    <mergeCell ref="F105:I105"/>
    <mergeCell ref="F106:I106"/>
    <mergeCell ref="F107:I107"/>
    <mergeCell ref="F108:I108"/>
    <mergeCell ref="F109:I109"/>
    <mergeCell ref="F110:I110"/>
    <mergeCell ref="F111:I111"/>
    <mergeCell ref="F112:I11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F98:I98"/>
    <mergeCell ref="F99:I99"/>
    <mergeCell ref="F100:I100"/>
    <mergeCell ref="F101:I101"/>
    <mergeCell ref="F102:I102"/>
    <mergeCell ref="N96:Q96"/>
    <mergeCell ref="N97:Q97"/>
    <mergeCell ref="N98:Q98"/>
    <mergeCell ref="N99:Q99"/>
    <mergeCell ref="N100:Q100"/>
    <mergeCell ref="N101:Q101"/>
    <mergeCell ref="N102:Q102"/>
    <mergeCell ref="L97:M97"/>
    <mergeCell ref="F87:I87"/>
    <mergeCell ref="F88:I88"/>
    <mergeCell ref="F90:I90"/>
    <mergeCell ref="F91:I91"/>
    <mergeCell ref="F92:I92"/>
    <mergeCell ref="F93:I93"/>
    <mergeCell ref="F94:I94"/>
    <mergeCell ref="F95:I95"/>
    <mergeCell ref="F96:I96"/>
    <mergeCell ref="F97:I97"/>
    <mergeCell ref="L87:M87"/>
    <mergeCell ref="L88:M88"/>
    <mergeCell ref="L90:M90"/>
    <mergeCell ref="L91:M91"/>
    <mergeCell ref="L92:M92"/>
    <mergeCell ref="L93:M93"/>
    <mergeCell ref="L94:M94"/>
    <mergeCell ref="L95:M95"/>
    <mergeCell ref="L96:M96"/>
    <mergeCell ref="N87:Q87"/>
    <mergeCell ref="N88:Q88"/>
    <mergeCell ref="N90:Q90"/>
    <mergeCell ref="N91:Q91"/>
    <mergeCell ref="N92:Q92"/>
    <mergeCell ref="N93:Q93"/>
    <mergeCell ref="N94:Q94"/>
    <mergeCell ref="N95:Q95"/>
    <mergeCell ref="N89:Q89"/>
    <mergeCell ref="F82:I82"/>
    <mergeCell ref="F83:I83"/>
    <mergeCell ref="F84:I84"/>
    <mergeCell ref="F85:I85"/>
    <mergeCell ref="F86:I86"/>
    <mergeCell ref="N80:Q80"/>
    <mergeCell ref="N81:Q81"/>
    <mergeCell ref="N82:Q82"/>
    <mergeCell ref="N83:Q83"/>
    <mergeCell ref="N84:Q84"/>
    <mergeCell ref="N85:Q85"/>
    <mergeCell ref="N86:Q86"/>
    <mergeCell ref="L82:M82"/>
    <mergeCell ref="L83:M83"/>
    <mergeCell ref="L84:M84"/>
    <mergeCell ref="L85:M85"/>
    <mergeCell ref="L86:M86"/>
    <mergeCell ref="L81:M81"/>
    <mergeCell ref="F72:I72"/>
    <mergeCell ref="F73:I73"/>
    <mergeCell ref="F74:I74"/>
    <mergeCell ref="F75:I75"/>
    <mergeCell ref="F76:I76"/>
    <mergeCell ref="F77:I77"/>
    <mergeCell ref="F78:I78"/>
    <mergeCell ref="F79:I79"/>
    <mergeCell ref="F80:I80"/>
    <mergeCell ref="F81:I8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N72:Q72"/>
    <mergeCell ref="N73:Q73"/>
    <mergeCell ref="N74:Q74"/>
    <mergeCell ref="N75:Q75"/>
    <mergeCell ref="N76:Q76"/>
    <mergeCell ref="N77:Q77"/>
    <mergeCell ref="N78:Q78"/>
    <mergeCell ref="N79:Q79"/>
    <mergeCell ref="N68:Q68"/>
    <mergeCell ref="F66:I66"/>
    <mergeCell ref="F67:I67"/>
    <mergeCell ref="F69:I69"/>
    <mergeCell ref="F70:I70"/>
    <mergeCell ref="F71:I71"/>
    <mergeCell ref="N71:Q71"/>
    <mergeCell ref="L66:M66"/>
    <mergeCell ref="N64:Q64"/>
    <mergeCell ref="N65:Q65"/>
    <mergeCell ref="N66:Q66"/>
    <mergeCell ref="N67:Q67"/>
    <mergeCell ref="N69:Q69"/>
    <mergeCell ref="N70:Q70"/>
    <mergeCell ref="L67:M67"/>
    <mergeCell ref="L69:M69"/>
    <mergeCell ref="L70:M70"/>
    <mergeCell ref="L71:M71"/>
    <mergeCell ref="L62:M62"/>
    <mergeCell ref="L63:M63"/>
    <mergeCell ref="L64:M64"/>
    <mergeCell ref="L65:M65"/>
    <mergeCell ref="F56:I56"/>
    <mergeCell ref="F57:I57"/>
    <mergeCell ref="F58:I58"/>
    <mergeCell ref="F59:I59"/>
    <mergeCell ref="F60:I60"/>
    <mergeCell ref="F61:I61"/>
    <mergeCell ref="F62:I62"/>
    <mergeCell ref="F63:I63"/>
    <mergeCell ref="F64:I64"/>
    <mergeCell ref="F65:I65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N56:Q56"/>
    <mergeCell ref="N57:Q57"/>
    <mergeCell ref="N58:Q58"/>
    <mergeCell ref="N59:Q59"/>
    <mergeCell ref="N60:Q60"/>
    <mergeCell ref="N61:Q61"/>
    <mergeCell ref="N62:Q62"/>
    <mergeCell ref="N63:Q63"/>
    <mergeCell ref="N50:Q50"/>
    <mergeCell ref="N37:Q37"/>
    <mergeCell ref="N39:Q39"/>
    <mergeCell ref="N40:Q40"/>
    <mergeCell ref="F55:I55"/>
    <mergeCell ref="N30:Q30"/>
    <mergeCell ref="N33:Q33"/>
    <mergeCell ref="N31:Q31"/>
    <mergeCell ref="N32:Q32"/>
    <mergeCell ref="N35:Q35"/>
    <mergeCell ref="N36:Q36"/>
    <mergeCell ref="N48:Q48"/>
    <mergeCell ref="N49:Q49"/>
    <mergeCell ref="N51:Q51"/>
    <mergeCell ref="N34:Q34"/>
    <mergeCell ref="N38:Q38"/>
    <mergeCell ref="N52:Q52"/>
    <mergeCell ref="N47:Q47"/>
    <mergeCell ref="N45:Q45"/>
    <mergeCell ref="N46:Q46"/>
    <mergeCell ref="N44:Q44"/>
    <mergeCell ref="N55:Q55"/>
    <mergeCell ref="L53:M53"/>
    <mergeCell ref="L48:M48"/>
    <mergeCell ref="L49:M49"/>
    <mergeCell ref="N41:Q41"/>
    <mergeCell ref="N42:Q42"/>
    <mergeCell ref="N43:Q43"/>
    <mergeCell ref="L51:M51"/>
    <mergeCell ref="F40:I40"/>
    <mergeCell ref="F42:I42"/>
    <mergeCell ref="F43:I43"/>
    <mergeCell ref="F45:I45"/>
    <mergeCell ref="N53:Q53"/>
    <mergeCell ref="N54:Q54"/>
    <mergeCell ref="F52:I52"/>
    <mergeCell ref="F53:I53"/>
    <mergeCell ref="F54:I54"/>
    <mergeCell ref="F51:I51"/>
    <mergeCell ref="F46:I46"/>
    <mergeCell ref="F47:I47"/>
    <mergeCell ref="F48:I48"/>
    <mergeCell ref="F49:I49"/>
    <mergeCell ref="F33:I33"/>
    <mergeCell ref="F35:I35"/>
    <mergeCell ref="F36:I36"/>
    <mergeCell ref="F37:I37"/>
    <mergeCell ref="F39:I39"/>
    <mergeCell ref="F41:I41"/>
    <mergeCell ref="L33:M33"/>
    <mergeCell ref="L37:M37"/>
    <mergeCell ref="L35:M35"/>
    <mergeCell ref="L36:M36"/>
    <mergeCell ref="L39:M39"/>
    <mergeCell ref="L40:M40"/>
    <mergeCell ref="L41:M41"/>
    <mergeCell ref="L42:M42"/>
    <mergeCell ref="L43:M43"/>
    <mergeCell ref="L45:M45"/>
    <mergeCell ref="L46:M46"/>
    <mergeCell ref="L47:M47"/>
    <mergeCell ref="L30:M30"/>
    <mergeCell ref="L31:M31"/>
    <mergeCell ref="L32:M32"/>
    <mergeCell ref="F23:I23"/>
    <mergeCell ref="F29:I29"/>
    <mergeCell ref="F25:I25"/>
    <mergeCell ref="F24:I24"/>
    <mergeCell ref="F26:I26"/>
    <mergeCell ref="F27:I27"/>
    <mergeCell ref="F28:I28"/>
    <mergeCell ref="F30:I30"/>
    <mergeCell ref="F31:I31"/>
    <mergeCell ref="F32:I32"/>
    <mergeCell ref="N25:Q25"/>
    <mergeCell ref="N26:Q26"/>
    <mergeCell ref="N27:Q27"/>
    <mergeCell ref="N28:Q28"/>
    <mergeCell ref="N29:Q29"/>
    <mergeCell ref="L25:M25"/>
    <mergeCell ref="L26:M26"/>
    <mergeCell ref="N21:Q21"/>
    <mergeCell ref="F20:I20"/>
    <mergeCell ref="F22:I22"/>
    <mergeCell ref="L22:M22"/>
    <mergeCell ref="L23:M23"/>
    <mergeCell ref="L24:M24"/>
    <mergeCell ref="N23:Q23"/>
    <mergeCell ref="N24:Q24"/>
    <mergeCell ref="L27:M27"/>
    <mergeCell ref="L28:M28"/>
    <mergeCell ref="L29:M29"/>
    <mergeCell ref="N18:Q18"/>
    <mergeCell ref="F19:I19"/>
    <mergeCell ref="L19:M19"/>
    <mergeCell ref="N19:Q19"/>
    <mergeCell ref="L20:M20"/>
    <mergeCell ref="N20:Q20"/>
    <mergeCell ref="N22:Q22"/>
    <mergeCell ref="N15:Q15"/>
    <mergeCell ref="M9:Q9"/>
    <mergeCell ref="M10:Q10"/>
    <mergeCell ref="F12:I12"/>
    <mergeCell ref="F16:I16"/>
    <mergeCell ref="L12:M12"/>
    <mergeCell ref="N12:Q12"/>
    <mergeCell ref="L16:M16"/>
    <mergeCell ref="N16:Q16"/>
    <mergeCell ref="N153:Q153"/>
    <mergeCell ref="N154:Q154"/>
    <mergeCell ref="C3:Q3"/>
    <mergeCell ref="F5:P5"/>
    <mergeCell ref="M7:P7"/>
    <mergeCell ref="F17:I17"/>
    <mergeCell ref="L17:M17"/>
    <mergeCell ref="N17:Q17"/>
    <mergeCell ref="N13:Q13"/>
    <mergeCell ref="N14:Q14"/>
    <mergeCell ref="N155:Q155"/>
    <mergeCell ref="N156:Q156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3:M153"/>
    <mergeCell ref="L154:M154"/>
    <mergeCell ref="L155:M155"/>
    <mergeCell ref="L156:M156"/>
    <mergeCell ref="F144:I144"/>
    <mergeCell ref="F145:I145"/>
    <mergeCell ref="F146:I146"/>
    <mergeCell ref="F147:I147"/>
    <mergeCell ref="F148:I148"/>
    <mergeCell ref="N143:Q143"/>
    <mergeCell ref="N144:Q144"/>
    <mergeCell ref="N145:Q145"/>
    <mergeCell ref="N146:Q146"/>
    <mergeCell ref="N147:Q147"/>
    <mergeCell ref="L152:M152"/>
    <mergeCell ref="N149:Q149"/>
    <mergeCell ref="N150:Q150"/>
    <mergeCell ref="N151:Q151"/>
    <mergeCell ref="N152:Q152"/>
    <mergeCell ref="N148:Q148"/>
    <mergeCell ref="L142:M142"/>
    <mergeCell ref="L143:M143"/>
    <mergeCell ref="F134:I134"/>
    <mergeCell ref="F135:I135"/>
    <mergeCell ref="F136:I136"/>
    <mergeCell ref="F137:I137"/>
    <mergeCell ref="F138:I138"/>
    <mergeCell ref="F139:I139"/>
    <mergeCell ref="F140:I140"/>
    <mergeCell ref="F142:I142"/>
    <mergeCell ref="F143:I143"/>
    <mergeCell ref="N134:Q134"/>
    <mergeCell ref="N135:Q135"/>
    <mergeCell ref="N136:Q136"/>
    <mergeCell ref="N137:Q137"/>
    <mergeCell ref="N138:Q138"/>
    <mergeCell ref="N139:Q139"/>
    <mergeCell ref="N140:Q140"/>
    <mergeCell ref="N142:Q142"/>
    <mergeCell ref="N141:Q141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41:M141"/>
    <mergeCell ref="F129:I129"/>
    <mergeCell ref="F130:I130"/>
    <mergeCell ref="F131:I131"/>
    <mergeCell ref="F132:I132"/>
    <mergeCell ref="F133:I133"/>
    <mergeCell ref="F141:I141"/>
    <mergeCell ref="N130:Q130"/>
    <mergeCell ref="N131:Q131"/>
    <mergeCell ref="N132:Q132"/>
    <mergeCell ref="L138:M138"/>
    <mergeCell ref="L139:M139"/>
    <mergeCell ref="L140:M140"/>
    <mergeCell ref="L123:M123"/>
    <mergeCell ref="L124:M124"/>
    <mergeCell ref="L125:M125"/>
    <mergeCell ref="L126:M126"/>
    <mergeCell ref="L127:M127"/>
    <mergeCell ref="L128:M128"/>
    <mergeCell ref="F119:I119"/>
    <mergeCell ref="F120:I120"/>
    <mergeCell ref="F121:I121"/>
    <mergeCell ref="F122:I122"/>
    <mergeCell ref="F123:I123"/>
    <mergeCell ref="F124:I124"/>
    <mergeCell ref="F125:I125"/>
    <mergeCell ref="F126:I126"/>
    <mergeCell ref="F127:I127"/>
    <mergeCell ref="F128:I128"/>
    <mergeCell ref="L114:M114"/>
    <mergeCell ref="L115:M115"/>
    <mergeCell ref="L116:M116"/>
    <mergeCell ref="L117:M117"/>
    <mergeCell ref="L118:M118"/>
    <mergeCell ref="L119:M119"/>
    <mergeCell ref="L121:M121"/>
    <mergeCell ref="L122:M122"/>
    <mergeCell ref="N158:Q158"/>
    <mergeCell ref="N157:Q157"/>
    <mergeCell ref="N159:Q159"/>
    <mergeCell ref="N123:Q123"/>
    <mergeCell ref="N124:Q124"/>
    <mergeCell ref="N125:Q125"/>
    <mergeCell ref="N126:Q126"/>
    <mergeCell ref="N133:Q133"/>
    <mergeCell ref="N111:Q111"/>
    <mergeCell ref="N112:Q112"/>
    <mergeCell ref="N114:Q114"/>
    <mergeCell ref="N115:Q115"/>
    <mergeCell ref="N116:Q116"/>
    <mergeCell ref="L120:M120"/>
    <mergeCell ref="N121:Q121"/>
    <mergeCell ref="N122:Q122"/>
    <mergeCell ref="N160:Q160"/>
    <mergeCell ref="N161:Q161"/>
    <mergeCell ref="N163:Q163"/>
    <mergeCell ref="N164:Q164"/>
    <mergeCell ref="N162:Q162"/>
    <mergeCell ref="N127:Q127"/>
    <mergeCell ref="N128:Q128"/>
    <mergeCell ref="N129:Q129"/>
    <mergeCell ref="N113:Q113"/>
    <mergeCell ref="L160:M160"/>
    <mergeCell ref="L159:M159"/>
    <mergeCell ref="L161:M161"/>
    <mergeCell ref="L163:M163"/>
    <mergeCell ref="L164:M164"/>
    <mergeCell ref="N117:Q117"/>
    <mergeCell ref="N118:Q118"/>
    <mergeCell ref="N119:Q119"/>
    <mergeCell ref="N120:Q120"/>
    <mergeCell ref="F160:I160"/>
    <mergeCell ref="F150:I150"/>
    <mergeCell ref="F149:I149"/>
    <mergeCell ref="F151:I151"/>
    <mergeCell ref="F152:I152"/>
    <mergeCell ref="F153:I153"/>
    <mergeCell ref="F154:I154"/>
    <mergeCell ref="F161:I161"/>
    <mergeCell ref="F163:I163"/>
    <mergeCell ref="F164:I164"/>
    <mergeCell ref="L157:M157"/>
    <mergeCell ref="L158:M158"/>
    <mergeCell ref="F155:I155"/>
    <mergeCell ref="F156:I156"/>
    <mergeCell ref="F157:I157"/>
    <mergeCell ref="F158:I158"/>
    <mergeCell ref="F159:I159"/>
  </mergeCell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20-RS-001 - Základní škol...</vt:lpstr>
      <vt:lpstr>'20-RS-001 - Základní škol...'!Názvy_tisku</vt:lpstr>
      <vt:lpstr>'20-RS-001 - Základní škol...'!Oblast_tisku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Miroslav Prudký</cp:lastModifiedBy>
  <cp:lastPrinted>2020-01-23T11:51:33Z</cp:lastPrinted>
  <dcterms:created xsi:type="dcterms:W3CDTF">2020-01-23T11:47:37Z</dcterms:created>
  <dcterms:modified xsi:type="dcterms:W3CDTF">2021-03-18T08:27:38Z</dcterms:modified>
</cp:coreProperties>
</file>